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PK 2023\"/>
    </mc:Choice>
  </mc:AlternateContent>
  <xr:revisionPtr revIDLastSave="0" documentId="8_{778EB85E-F7A9-44EE-8896-7033BB7BDFF0}" xr6:coauthVersionLast="47" xr6:coauthVersionMax="47" xr10:uidLastSave="{00000000-0000-0000-0000-000000000000}"/>
  <bookViews>
    <workbookView xWindow="-110" yWindow="-110" windowWidth="19420" windowHeight="10300" tabRatio="849" activeTab="1" xr2:uid="{00000000-000D-0000-FFFF-FFFF00000000}"/>
  </bookViews>
  <sheets>
    <sheet name="MARKS TEMPLATE (PKK+PA) T123" sheetId="25" r:id="rId1"/>
    <sheet name="MARKS TEMPLATE (PKK+PA) (T45)" sheetId="2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5" l="1"/>
  <c r="M13" i="25"/>
  <c r="M14" i="25"/>
  <c r="M15" i="25"/>
  <c r="L12" i="25"/>
  <c r="L13" i="25"/>
  <c r="L14" i="25"/>
  <c r="L15" i="25"/>
  <c r="M11" i="25"/>
  <c r="L11" i="25"/>
  <c r="S12" i="25"/>
  <c r="S13" i="25"/>
  <c r="S14" i="25"/>
  <c r="S15" i="25"/>
  <c r="S11" i="25"/>
  <c r="R12" i="25"/>
  <c r="R13" i="25"/>
  <c r="R14" i="25"/>
  <c r="R15" i="25"/>
  <c r="R11" i="25"/>
  <c r="R15" i="23"/>
  <c r="R14" i="23"/>
  <c r="R13" i="23"/>
  <c r="R12" i="23"/>
  <c r="R11" i="23"/>
  <c r="J22" i="25" l="1"/>
  <c r="F23" i="25"/>
  <c r="F22" i="25"/>
  <c r="F21" i="25"/>
  <c r="F23" i="23"/>
  <c r="F22" i="23"/>
  <c r="F21" i="23"/>
  <c r="V22" i="23"/>
  <c r="V19" i="23"/>
  <c r="J22" i="23"/>
  <c r="F24" i="23"/>
  <c r="AB11" i="25"/>
  <c r="AB12" i="25"/>
  <c r="AB13" i="25"/>
  <c r="AB14" i="25"/>
  <c r="AB15" i="25"/>
  <c r="AD12" i="23"/>
  <c r="AD13" i="23"/>
  <c r="AD14" i="23"/>
  <c r="AD15" i="23"/>
  <c r="AD11" i="23"/>
  <c r="AB12" i="23"/>
  <c r="AB13" i="23"/>
  <c r="AB14" i="23"/>
  <c r="AB15" i="23"/>
  <c r="AB11" i="23"/>
  <c r="K12" i="23"/>
  <c r="K13" i="23"/>
  <c r="K14" i="23"/>
  <c r="K15" i="23"/>
  <c r="K11" i="23"/>
  <c r="AD15" i="25"/>
  <c r="W15" i="25"/>
  <c r="Y15" i="25" s="1"/>
  <c r="X15" i="25" s="1"/>
  <c r="Q15" i="25"/>
  <c r="K15" i="25"/>
  <c r="AD14" i="25"/>
  <c r="W14" i="25"/>
  <c r="Y14" i="25" s="1"/>
  <c r="X14" i="25" s="1"/>
  <c r="Q14" i="25"/>
  <c r="K14" i="25"/>
  <c r="AD13" i="25"/>
  <c r="W13" i="25"/>
  <c r="Y13" i="25" s="1"/>
  <c r="X13" i="25" s="1"/>
  <c r="Q13" i="25"/>
  <c r="K13" i="25"/>
  <c r="AD12" i="25"/>
  <c r="W12" i="25"/>
  <c r="Y12" i="25" s="1"/>
  <c r="X12" i="25" s="1"/>
  <c r="Q12" i="25"/>
  <c r="K12" i="25"/>
  <c r="AD11" i="25"/>
  <c r="W11" i="25"/>
  <c r="Y11" i="25" s="1"/>
  <c r="X11" i="25" s="1"/>
  <c r="Q11" i="25"/>
  <c r="K11" i="25"/>
  <c r="U11" i="25" s="1"/>
  <c r="W11" i="23"/>
  <c r="Y11" i="23" s="1"/>
  <c r="X11" i="23" s="1"/>
  <c r="W12" i="23"/>
  <c r="Y12" i="23" s="1"/>
  <c r="X12" i="23" s="1"/>
  <c r="W14" i="23"/>
  <c r="Y14" i="23" s="1"/>
  <c r="X14" i="23" s="1"/>
  <c r="W15" i="23"/>
  <c r="Y15" i="23" s="1"/>
  <c r="X15" i="23" s="1"/>
  <c r="Q14" i="23"/>
  <c r="S14" i="23" s="1"/>
  <c r="Q15" i="23"/>
  <c r="S15" i="23" s="1"/>
  <c r="Q11" i="23"/>
  <c r="S11" i="23" s="1"/>
  <c r="Q12" i="23"/>
  <c r="S12" i="23" s="1"/>
  <c r="W13" i="23"/>
  <c r="Y13" i="23" s="1"/>
  <c r="X13" i="23" s="1"/>
  <c r="Q13" i="23"/>
  <c r="S13" i="23" s="1"/>
  <c r="U15" i="25" l="1"/>
  <c r="T15" i="25" s="1"/>
  <c r="M11" i="23"/>
  <c r="L11" i="23"/>
  <c r="M15" i="23"/>
  <c r="U15" i="23" s="1"/>
  <c r="T15" i="23" s="1"/>
  <c r="L15" i="23"/>
  <c r="M14" i="23"/>
  <c r="U14" i="23" s="1"/>
  <c r="T14" i="23" s="1"/>
  <c r="L14" i="23"/>
  <c r="M13" i="23"/>
  <c r="L13" i="23"/>
  <c r="M12" i="23"/>
  <c r="L12" i="23"/>
  <c r="V23" i="23"/>
  <c r="AE15" i="25"/>
  <c r="AE12" i="25"/>
  <c r="AE13" i="23"/>
  <c r="AE12" i="23"/>
  <c r="U11" i="23"/>
  <c r="T11" i="23" s="1"/>
  <c r="AE15" i="23"/>
  <c r="Z11" i="23"/>
  <c r="AE13" i="25"/>
  <c r="AE11" i="25"/>
  <c r="AE14" i="25"/>
  <c r="AE14" i="23"/>
  <c r="AE11" i="23"/>
  <c r="U13" i="23"/>
  <c r="T13" i="23" s="1"/>
  <c r="U12" i="25"/>
  <c r="T12" i="25" s="1"/>
  <c r="Z12" i="25"/>
  <c r="Z14" i="25"/>
  <c r="U14" i="25"/>
  <c r="T14" i="25" s="1"/>
  <c r="Z13" i="25"/>
  <c r="U13" i="25"/>
  <c r="T13" i="25" s="1"/>
  <c r="T11" i="25"/>
  <c r="Z15" i="25"/>
  <c r="Z11" i="25"/>
  <c r="Z12" i="23"/>
  <c r="U12" i="23"/>
  <c r="T12" i="23" s="1"/>
  <c r="Z15" i="23"/>
  <c r="Z13" i="23"/>
  <c r="Z14" i="23" l="1"/>
  <c r="AF15" i="23"/>
  <c r="AF15" i="25"/>
  <c r="AF12" i="25"/>
  <c r="AF12" i="23"/>
  <c r="AF13" i="23"/>
  <c r="AF11" i="23"/>
  <c r="AF14" i="25"/>
  <c r="AF11" i="25"/>
  <c r="AF13" i="25"/>
  <c r="AF14" i="23"/>
</calcChain>
</file>

<file path=xl/sharedStrings.xml><?xml version="1.0" encoding="utf-8"?>
<sst xmlns="http://schemas.openxmlformats.org/spreadsheetml/2006/main" count="186" uniqueCount="117">
  <si>
    <t>PENILAIAN KERJA KURSUS - PKK (70%)</t>
  </si>
  <si>
    <t>PENILAIAN AKHIR - PA (30%)</t>
  </si>
  <si>
    <t>PENGETAHUAN 21%</t>
  </si>
  <si>
    <t>PRESTASI 49%</t>
  </si>
  <si>
    <t>Peratusan PKK (70%)</t>
  </si>
  <si>
    <t>PENGETAHUAN 9%</t>
  </si>
  <si>
    <t>PRESTASI 21%</t>
  </si>
  <si>
    <t>BIL</t>
  </si>
  <si>
    <t>T1</t>
  </si>
  <si>
    <t>T2</t>
  </si>
  <si>
    <t>T3</t>
  </si>
  <si>
    <t>T4</t>
  </si>
  <si>
    <t>KZ1</t>
  </si>
  <si>
    <t>Amali 1</t>
  </si>
  <si>
    <t>Peratusan (11%)</t>
  </si>
  <si>
    <t>UT1</t>
  </si>
  <si>
    <t>LT1</t>
  </si>
  <si>
    <t>Peratusan (10%)</t>
  </si>
  <si>
    <t>KERTAS TUGASAN (10%)</t>
  </si>
  <si>
    <t>Ujian Teori / Kuiz / Laporan Tugasan  (11%)</t>
  </si>
  <si>
    <t>Peratusan 9%</t>
  </si>
  <si>
    <t>*Dengan ini saya mengesahkan bahawa markah yang dikemukakan ini sepadan dengan bukti keterampilan dan markah dalam sistem MySPIKE</t>
  </si>
  <si>
    <t>KOD CU</t>
  </si>
  <si>
    <t>NAMA CU</t>
  </si>
  <si>
    <t xml:space="preserve">JUMLAH 
MARKAH </t>
  </si>
  <si>
    <t>NAMA PPD:</t>
  </si>
  <si>
    <t>…………………………………………</t>
  </si>
  <si>
    <t>NAMA PPL:</t>
  </si>
  <si>
    <t>Disahkan oleh PPL</t>
  </si>
  <si>
    <t>Disediakan oleh PP:</t>
  </si>
  <si>
    <t>Disemak oleh PPD:</t>
  </si>
  <si>
    <t>TARIKH :</t>
  </si>
  <si>
    <t>NAMA PP :</t>
  </si>
  <si>
    <t>REKOD PENILAIAN KREDIT (RPK)</t>
  </si>
  <si>
    <r>
      <t xml:space="preserve">NO. </t>
    </r>
    <r>
      <rPr>
        <b/>
        <i/>
        <sz val="12"/>
        <color theme="1"/>
        <rFont val="Calibri"/>
        <family val="2"/>
        <scheme val="minor"/>
      </rPr>
      <t>BATCH</t>
    </r>
    <r>
      <rPr>
        <b/>
        <sz val="12"/>
        <color theme="1"/>
        <rFont val="Calibri"/>
        <family val="2"/>
        <scheme val="minor"/>
      </rPr>
      <t xml:space="preserve">: </t>
    </r>
  </si>
  <si>
    <t xml:space="preserve">NAMA PB : </t>
  </si>
  <si>
    <t>Peratusan 
Prestasi (49%)</t>
  </si>
  <si>
    <t>Peratusan 
21%</t>
  </si>
  <si>
    <t>Peratusan 
PA (30%)</t>
  </si>
  <si>
    <t>Peratusan 
Pengetahuan (21%)</t>
  </si>
  <si>
    <t xml:space="preserve">NAMA PELATIH : </t>
  </si>
  <si>
    <t>PENILAIAN KERJA KURSUS &amp; PENILAIAN AKHIR - T1/T2/T3</t>
  </si>
  <si>
    <t>PENILAIAN KERJA KURSUS &amp; PENILAIAN AKHIR - T4/T5</t>
  </si>
  <si>
    <t>PENGETAHUAN 24%</t>
  </si>
  <si>
    <t>Ujian Teori / Kuiz / Laporan Tugasan  (14%)</t>
  </si>
  <si>
    <t>Peratusan (14%)</t>
  </si>
  <si>
    <t>Peratusan 
Pengetahuan (24%)</t>
  </si>
  <si>
    <t>PRESTASI 36%</t>
  </si>
  <si>
    <t>Peratusan 
Prestasi (36%)</t>
  </si>
  <si>
    <t>Peratusan PKK (60%)</t>
  </si>
  <si>
    <t>PENILAIAN AKHIR - PA (40%)</t>
  </si>
  <si>
    <t>PENGETAHUAN 16%</t>
  </si>
  <si>
    <t>Peratusan 16%</t>
  </si>
  <si>
    <t>PRESTASI 24%</t>
  </si>
  <si>
    <t>Peratusan 
24%</t>
  </si>
  <si>
    <t>Peratusan 
PA (40%)</t>
  </si>
  <si>
    <t xml:space="preserve"> PERATUS KESELURUHAN</t>
  </si>
  <si>
    <t>JUMLAH 
MARKAH (100%)  - MySpike</t>
  </si>
  <si>
    <t xml:space="preserve">JUMLAH 
MARKAH (100%)  - MySpike </t>
  </si>
  <si>
    <t>PENILAIAN KERJA KURSUS - PKK 60%)</t>
  </si>
  <si>
    <t>TIDAK</t>
  </si>
  <si>
    <t>YA</t>
  </si>
  <si>
    <t>KEHADIRAN (100%)</t>
  </si>
  <si>
    <t>CU DOMINAN</t>
  </si>
  <si>
    <t xml:space="preserve">NO KAD PENGENALAN : </t>
  </si>
  <si>
    <t xml:space="preserve">NO. BATCH: </t>
  </si>
  <si>
    <t>NO KAD PENGENALAN :</t>
  </si>
  <si>
    <t xml:space="preserve">Ujian Amali (49%)
</t>
  </si>
  <si>
    <t>Ujian Amali (49%)</t>
  </si>
  <si>
    <t>PENGETAHUAN 40%</t>
  </si>
  <si>
    <t>PRESTASI 60%</t>
  </si>
  <si>
    <t>PENGETAHUAN 30%</t>
  </si>
  <si>
    <t>PRESTASI 70%</t>
  </si>
  <si>
    <t>H512-001-3:2019-CU1</t>
  </si>
  <si>
    <t>H512-001-3:2019-CU2</t>
  </si>
  <si>
    <t>H512-001-3:2019-CU3</t>
  </si>
  <si>
    <t>H512-001-3:2019-CU4</t>
  </si>
  <si>
    <t>H512-001-3:2019-CU5</t>
  </si>
  <si>
    <t>G452-002-4:2017-CU1</t>
  </si>
  <si>
    <t>G452-002-4:2017-CU2</t>
  </si>
  <si>
    <t>G452-002-4:2017-CU3</t>
  </si>
  <si>
    <t>G452-002-4:2017-CU4</t>
  </si>
  <si>
    <t>G452-002-4:2017-CU5</t>
  </si>
  <si>
    <t>TAHAP 1</t>
  </si>
  <si>
    <t>TAHAP 2</t>
  </si>
  <si>
    <t>TAHAP 3</t>
  </si>
  <si>
    <t>TAHAP 4</t>
  </si>
  <si>
    <t>TAHAP 5</t>
  </si>
  <si>
    <t>KEHADIRAN &gt; 80%</t>
  </si>
  <si>
    <t>PENYELIA (30%)</t>
  </si>
  <si>
    <t>BUKU LOG (35%)</t>
  </si>
  <si>
    <t>LAPORAN LI (35%)</t>
  </si>
  <si>
    <t>MARKAH PANEL (70%)</t>
  </si>
  <si>
    <t>MARKAH PP (30%)</t>
  </si>
  <si>
    <t>PERKARA YANG DINILAI</t>
  </si>
  <si>
    <t>1 (5%)</t>
  </si>
  <si>
    <t>2 (25%)</t>
  </si>
  <si>
    <t>1 (40%)</t>
  </si>
  <si>
    <t>3 (15%)</t>
  </si>
  <si>
    <t>2 (15%)</t>
  </si>
  <si>
    <r>
      <t xml:space="preserve">YA / </t>
    </r>
    <r>
      <rPr>
        <b/>
        <strike/>
        <sz val="11"/>
        <color theme="1"/>
        <rFont val="Calibri"/>
        <family val="2"/>
        <scheme val="minor"/>
      </rPr>
      <t>TIDAK</t>
    </r>
  </si>
  <si>
    <t>JUMLAH 
MARKAH</t>
  </si>
  <si>
    <t>NOTA:</t>
  </si>
  <si>
    <t>Nilai markah pada ruangan yang berwarna biru sahaja perlu dimasukkan ke dalam MySPIKE.</t>
  </si>
  <si>
    <t xml:space="preserve">TAHAP </t>
  </si>
  <si>
    <t>Jumlah Markah</t>
  </si>
  <si>
    <t>Purata Markah</t>
  </si>
  <si>
    <t>LATIHAN INDUSTRI - T4/T5</t>
  </si>
  <si>
    <t>PROJEK AKHIR - T4/T5</t>
  </si>
  <si>
    <t>CORE ABILITIES (CA) - T4/T5</t>
  </si>
  <si>
    <t>*Dengan ini saya mengesahkan bahawa markah yang dikemukakan ini sepadan dengan bukti keterampilan dan markah dalam sistem MySPIKE.</t>
  </si>
  <si>
    <t>CORE ABILITIES (CA) - T1/T2/T3</t>
  </si>
  <si>
    <t>LATIHAN INDUSTRI - T3 SAHAJA</t>
  </si>
  <si>
    <t>Jumlah Peratusan 
Pengetahuan (100%) - MySpike</t>
  </si>
  <si>
    <t xml:space="preserve">NAMA / KOD PROGRAM NOSS:                                                         PEMERINTAHAN MISI DRON (H512-001-3:2019)                                                            </t>
  </si>
  <si>
    <t>Jumlah Peratusan 
Prestasi (100%)  - MySpike</t>
  </si>
  <si>
    <t>NAMA / KOD PROGRAM NOSS:                                                                            
OPERASI SERVIS SELEPAS JUALAN – KENDERAAN BERMOTOR
G452-002-4:2017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</si>
</sst>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9" xfId="0" applyBorder="1"/>
    <xf numFmtId="0" fontId="0" fillId="0" borderId="14" xfId="0" applyBorder="1"/>
    <xf numFmtId="0" fontId="0" fillId="0" borderId="10" xfId="0" applyBorder="1"/>
    <xf numFmtId="0" fontId="1" fillId="0" borderId="7" xfId="0" applyFont="1" applyBorder="1"/>
    <xf numFmtId="0" fontId="5" fillId="0" borderId="6" xfId="0" applyFont="1" applyBorder="1" applyAlignment="1">
      <alignment horizontal="center" vertical="center" wrapText="1"/>
    </xf>
    <xf numFmtId="0" fontId="0" fillId="0" borderId="11" xfId="0" applyFont="1" applyBorder="1"/>
    <xf numFmtId="0" fontId="0" fillId="0" borderId="11" xfId="0" applyFont="1" applyFill="1" applyBorder="1" applyAlignment="1">
      <alignment vertical="center" wrapText="1"/>
    </xf>
    <xf numFmtId="0" fontId="0" fillId="0" borderId="8" xfId="0" applyFont="1" applyBorder="1"/>
    <xf numFmtId="0" fontId="0" fillId="0" borderId="12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13" xfId="0" applyFont="1" applyBorder="1"/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1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8" fillId="1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1" fillId="10" borderId="6" xfId="0" applyNumberFormat="1" applyFont="1" applyFill="1" applyBorder="1" applyAlignment="1">
      <alignment horizontal="center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1" xfId="0" applyBorder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2" fontId="1" fillId="10" borderId="7" xfId="0" applyNumberFormat="1" applyFont="1" applyFill="1" applyBorder="1" applyAlignment="1">
      <alignment horizontal="center" vertical="center" wrapText="1"/>
    </xf>
    <xf numFmtId="2" fontId="1" fillId="10" borderId="8" xfId="0" applyNumberFormat="1" applyFont="1" applyFill="1" applyBorder="1" applyAlignment="1">
      <alignment horizontal="center" vertical="center" wrapText="1"/>
    </xf>
    <xf numFmtId="2" fontId="1" fillId="10" borderId="9" xfId="0" applyNumberFormat="1" applyFont="1" applyFill="1" applyBorder="1" applyAlignment="1">
      <alignment horizontal="center" vertical="center" wrapText="1"/>
    </xf>
    <xf numFmtId="2" fontId="1" fillId="10" borderId="1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2" fontId="4" fillId="7" borderId="1" xfId="0" applyNumberFormat="1" applyFont="1" applyFill="1" applyBorder="1" applyAlignment="1">
      <alignment horizontal="right" vertical="center" wrapText="1"/>
    </xf>
    <xf numFmtId="0" fontId="0" fillId="11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33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65D7-0EA9-4D6A-8B12-21BFE3F07DDE}">
  <sheetPr>
    <tabColor rgb="FFFF0000"/>
    <pageSetUpPr fitToPage="1"/>
  </sheetPr>
  <dimension ref="B2:AI39"/>
  <sheetViews>
    <sheetView view="pageLayout" topLeftCell="F4" zoomScaleNormal="60" workbookViewId="0">
      <selection activeCell="P17" sqref="P17"/>
    </sheetView>
  </sheetViews>
  <sheetFormatPr defaultRowHeight="14.5" x14ac:dyDescent="0.35"/>
  <cols>
    <col min="1" max="1" width="3.6328125" customWidth="1"/>
    <col min="2" max="2" width="6.81640625" customWidth="1"/>
    <col min="3" max="3" width="23.1796875" customWidth="1"/>
    <col min="4" max="4" width="20.6328125" customWidth="1"/>
    <col min="5" max="5" width="18.6328125" customWidth="1"/>
    <col min="6" max="6" width="15.1796875" customWidth="1"/>
    <col min="7" max="7" width="11.26953125" customWidth="1"/>
    <col min="8" max="8" width="12" customWidth="1"/>
    <col min="9" max="9" width="11.6328125" customWidth="1"/>
    <col min="10" max="10" width="11.26953125" customWidth="1"/>
    <col min="11" max="12" width="11.453125" customWidth="1"/>
    <col min="13" max="13" width="12.1796875" customWidth="1"/>
    <col min="14" max="14" width="5.7265625" customWidth="1"/>
    <col min="15" max="15" width="5.453125" customWidth="1"/>
    <col min="16" max="16" width="5.81640625" customWidth="1"/>
    <col min="17" max="17" width="11.08984375" customWidth="1"/>
    <col min="18" max="18" width="11.36328125" customWidth="1"/>
    <col min="19" max="19" width="13.453125" customWidth="1"/>
    <col min="20" max="20" width="21.36328125" customWidth="1"/>
    <col min="21" max="21" width="16.6328125" customWidth="1"/>
    <col min="22" max="22" width="11" customWidth="1"/>
    <col min="23" max="23" width="11.453125" bestFit="1" customWidth="1"/>
    <col min="24" max="24" width="17.36328125" customWidth="1"/>
    <col min="25" max="25" width="17.81640625" bestFit="1" customWidth="1"/>
    <col min="26" max="26" width="15.36328125" customWidth="1"/>
    <col min="27" max="27" width="15.54296875" customWidth="1"/>
    <col min="28" max="28" width="16.36328125" customWidth="1"/>
    <col min="29" max="29" width="14.6328125" customWidth="1"/>
    <col min="30" max="30" width="15.36328125" customWidth="1"/>
    <col min="31" max="31" width="15.54296875" customWidth="1"/>
    <col min="32" max="32" width="22.1796875" customWidth="1"/>
  </cols>
  <sheetData>
    <row r="2" spans="2:32" ht="28.5" customHeight="1" x14ac:dyDescent="0.65">
      <c r="B2" s="51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2:32" ht="21" customHeight="1" x14ac:dyDescent="0.5">
      <c r="B3" s="52" t="s">
        <v>41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5" spans="2:32" ht="15.5" customHeight="1" x14ac:dyDescent="0.35">
      <c r="B5" s="67" t="s">
        <v>35</v>
      </c>
      <c r="C5" s="68"/>
      <c r="D5" s="68"/>
      <c r="E5" s="68"/>
      <c r="F5" s="69"/>
      <c r="G5" s="87" t="s">
        <v>40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2:32" ht="15.5" customHeight="1" x14ac:dyDescent="0.35">
      <c r="B6" s="70"/>
      <c r="C6" s="71"/>
      <c r="D6" s="71"/>
      <c r="E6" s="71"/>
      <c r="F6" s="72"/>
      <c r="G6" s="87" t="s">
        <v>64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2:32" ht="15.5" x14ac:dyDescent="0.35">
      <c r="B7" s="73"/>
      <c r="C7" s="74"/>
      <c r="D7" s="74"/>
      <c r="E7" s="74"/>
      <c r="F7" s="75"/>
      <c r="G7" s="53" t="s">
        <v>0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  <c r="AA7" s="56" t="s">
        <v>1</v>
      </c>
      <c r="AB7" s="57"/>
      <c r="AC7" s="57"/>
      <c r="AD7" s="57"/>
      <c r="AE7" s="58"/>
      <c r="AF7" s="59" t="s">
        <v>56</v>
      </c>
    </row>
    <row r="8" spans="2:32" ht="31" customHeight="1" x14ac:dyDescent="0.35">
      <c r="B8" s="67" t="s">
        <v>65</v>
      </c>
      <c r="C8" s="68"/>
      <c r="D8" s="68"/>
      <c r="E8" s="68"/>
      <c r="F8" s="69"/>
      <c r="G8" s="60" t="s">
        <v>2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  <c r="V8" s="80" t="s">
        <v>3</v>
      </c>
      <c r="W8" s="80"/>
      <c r="X8" s="80"/>
      <c r="Y8" s="80"/>
      <c r="Z8" s="100" t="s">
        <v>4</v>
      </c>
      <c r="AA8" s="60" t="s">
        <v>5</v>
      </c>
      <c r="AB8" s="62"/>
      <c r="AC8" s="80" t="s">
        <v>6</v>
      </c>
      <c r="AD8" s="80"/>
      <c r="AE8" s="100" t="s">
        <v>38</v>
      </c>
      <c r="AF8" s="59"/>
    </row>
    <row r="9" spans="2:32" ht="43" customHeight="1" x14ac:dyDescent="0.35">
      <c r="B9" s="63" t="s">
        <v>114</v>
      </c>
      <c r="C9" s="64"/>
      <c r="D9" s="64"/>
      <c r="E9" s="64"/>
      <c r="F9" s="65"/>
      <c r="G9" s="81" t="s">
        <v>18</v>
      </c>
      <c r="H9" s="81"/>
      <c r="I9" s="81"/>
      <c r="J9" s="81"/>
      <c r="K9" s="81"/>
      <c r="L9" s="81"/>
      <c r="M9" s="81"/>
      <c r="N9" s="82" t="s">
        <v>19</v>
      </c>
      <c r="O9" s="83"/>
      <c r="P9" s="83"/>
      <c r="Q9" s="83"/>
      <c r="R9" s="83"/>
      <c r="S9" s="84"/>
      <c r="T9" s="77" t="s">
        <v>113</v>
      </c>
      <c r="U9" s="85" t="s">
        <v>39</v>
      </c>
      <c r="V9" s="49" t="s">
        <v>68</v>
      </c>
      <c r="W9" s="76" t="s">
        <v>24</v>
      </c>
      <c r="X9" s="77" t="s">
        <v>115</v>
      </c>
      <c r="Y9" s="79" t="s">
        <v>36</v>
      </c>
      <c r="Z9" s="100"/>
      <c r="AA9" s="77" t="s">
        <v>57</v>
      </c>
      <c r="AB9" s="85" t="s">
        <v>20</v>
      </c>
      <c r="AC9" s="77" t="s">
        <v>58</v>
      </c>
      <c r="AD9" s="79" t="s">
        <v>37</v>
      </c>
      <c r="AE9" s="100"/>
      <c r="AF9" s="59"/>
    </row>
    <row r="10" spans="2:32" ht="31" x14ac:dyDescent="0.35">
      <c r="B10" s="29" t="s">
        <v>7</v>
      </c>
      <c r="C10" s="30" t="s">
        <v>22</v>
      </c>
      <c r="D10" s="30" t="s">
        <v>23</v>
      </c>
      <c r="E10" s="31" t="s">
        <v>63</v>
      </c>
      <c r="F10" s="31" t="s">
        <v>62</v>
      </c>
      <c r="G10" s="3" t="s">
        <v>8</v>
      </c>
      <c r="H10" s="3" t="s">
        <v>9</v>
      </c>
      <c r="I10" s="3" t="s">
        <v>10</v>
      </c>
      <c r="J10" s="3" t="s">
        <v>11</v>
      </c>
      <c r="K10" s="48" t="s">
        <v>105</v>
      </c>
      <c r="L10" s="48" t="s">
        <v>106</v>
      </c>
      <c r="M10" s="1" t="s">
        <v>17</v>
      </c>
      <c r="N10" s="3" t="s">
        <v>15</v>
      </c>
      <c r="O10" s="3" t="s">
        <v>12</v>
      </c>
      <c r="P10" s="3" t="s">
        <v>16</v>
      </c>
      <c r="Q10" s="48" t="s">
        <v>105</v>
      </c>
      <c r="R10" s="48" t="s">
        <v>106</v>
      </c>
      <c r="S10" s="1" t="s">
        <v>14</v>
      </c>
      <c r="T10" s="78"/>
      <c r="U10" s="86"/>
      <c r="V10" s="3" t="s">
        <v>13</v>
      </c>
      <c r="W10" s="76"/>
      <c r="X10" s="78"/>
      <c r="Y10" s="79"/>
      <c r="Z10" s="100"/>
      <c r="AA10" s="78"/>
      <c r="AB10" s="86"/>
      <c r="AC10" s="78"/>
      <c r="AD10" s="79"/>
      <c r="AE10" s="100"/>
      <c r="AF10" s="59"/>
    </row>
    <row r="11" spans="2:32" x14ac:dyDescent="0.35">
      <c r="B11" s="2">
        <v>1</v>
      </c>
      <c r="C11" s="2" t="s">
        <v>73</v>
      </c>
      <c r="D11" s="2"/>
      <c r="E11" s="2" t="s">
        <v>60</v>
      </c>
      <c r="F11" s="11">
        <v>100</v>
      </c>
      <c r="G11" s="11">
        <v>65</v>
      </c>
      <c r="H11" s="11">
        <v>70</v>
      </c>
      <c r="I11" s="11">
        <v>66</v>
      </c>
      <c r="J11" s="11">
        <v>90</v>
      </c>
      <c r="K11" s="11">
        <f t="shared" ref="K11:K12" si="0">SUM(G11:J11)</f>
        <v>291</v>
      </c>
      <c r="L11" s="11">
        <f>K11/4</f>
        <v>72.75</v>
      </c>
      <c r="M11" s="19">
        <f>L11*0.1</f>
        <v>7.2750000000000004</v>
      </c>
      <c r="N11" s="11">
        <v>100</v>
      </c>
      <c r="O11" s="11">
        <v>60</v>
      </c>
      <c r="P11" s="11">
        <v>90</v>
      </c>
      <c r="Q11" s="11">
        <f t="shared" ref="Q11:Q15" si="1">SUM(N11:P11)</f>
        <v>250</v>
      </c>
      <c r="R11" s="19">
        <f>Q11/3</f>
        <v>83.333333333333329</v>
      </c>
      <c r="S11" s="19">
        <f>R11*0.11</f>
        <v>9.1666666666666661</v>
      </c>
      <c r="T11" s="21">
        <f t="shared" ref="T11:T12" si="2">(U11*100)/21</f>
        <v>78.293650793650798</v>
      </c>
      <c r="U11" s="20">
        <f>M11+S11</f>
        <v>16.441666666666666</v>
      </c>
      <c r="V11" s="19">
        <v>90</v>
      </c>
      <c r="W11" s="19">
        <f t="shared" ref="W11:W12" si="3">SUM(V11)</f>
        <v>90</v>
      </c>
      <c r="X11" s="21">
        <f t="shared" ref="X11:X12" si="4">(Y11*100)/49</f>
        <v>90</v>
      </c>
      <c r="Y11" s="19">
        <f t="shared" ref="Y11:Y12" si="5">(W11/100)*100*0.49</f>
        <v>44.1</v>
      </c>
      <c r="Z11" s="19">
        <f t="shared" ref="Z11:Z12" si="6">SUM(M11,S11,Y11)</f>
        <v>60.541666666666671</v>
      </c>
      <c r="AA11" s="21">
        <v>100</v>
      </c>
      <c r="AB11" s="19">
        <f t="shared" ref="AB11:AB12" si="7">(AA11)*0.09</f>
        <v>9</v>
      </c>
      <c r="AC11" s="21">
        <v>80</v>
      </c>
      <c r="AD11" s="19">
        <f t="shared" ref="AD11:AD12" si="8">(AC11)*0.21</f>
        <v>16.8</v>
      </c>
      <c r="AE11" s="19">
        <f t="shared" ref="AE11:AE12" si="9">SUM(AB11,AD11)</f>
        <v>25.8</v>
      </c>
      <c r="AF11" s="25">
        <f>SUM(AE11,Z11)</f>
        <v>86.341666666666669</v>
      </c>
    </row>
    <row r="12" spans="2:32" x14ac:dyDescent="0.35">
      <c r="B12" s="2">
        <v>2</v>
      </c>
      <c r="C12" s="2" t="s">
        <v>74</v>
      </c>
      <c r="D12" s="2"/>
      <c r="E12" s="2" t="s">
        <v>60</v>
      </c>
      <c r="F12" s="11">
        <v>100</v>
      </c>
      <c r="G12" s="2">
        <v>88</v>
      </c>
      <c r="H12" s="2">
        <v>77</v>
      </c>
      <c r="I12" s="2">
        <v>66</v>
      </c>
      <c r="J12" s="2">
        <v>99</v>
      </c>
      <c r="K12" s="11">
        <f t="shared" si="0"/>
        <v>330</v>
      </c>
      <c r="L12" s="11">
        <f t="shared" ref="L12:L15" si="10">K12/4</f>
        <v>82.5</v>
      </c>
      <c r="M12" s="19">
        <f t="shared" ref="M12:M15" si="11">L12*0.1</f>
        <v>8.25</v>
      </c>
      <c r="N12" s="2">
        <v>100</v>
      </c>
      <c r="O12" s="2">
        <v>100</v>
      </c>
      <c r="P12" s="2">
        <v>100</v>
      </c>
      <c r="Q12" s="11">
        <f t="shared" si="1"/>
        <v>300</v>
      </c>
      <c r="R12" s="19">
        <f t="shared" ref="R12:R15" si="12">Q12/3</f>
        <v>100</v>
      </c>
      <c r="S12" s="19">
        <f t="shared" ref="S12:S15" si="13">R12*0.11</f>
        <v>11</v>
      </c>
      <c r="T12" s="21">
        <f t="shared" si="2"/>
        <v>91.666666666666671</v>
      </c>
      <c r="U12" s="20">
        <f t="shared" ref="U12:U15" si="14">M12+S12</f>
        <v>19.25</v>
      </c>
      <c r="V12" s="20">
        <v>90</v>
      </c>
      <c r="W12" s="19">
        <f t="shared" si="3"/>
        <v>90</v>
      </c>
      <c r="X12" s="21">
        <f t="shared" si="4"/>
        <v>90</v>
      </c>
      <c r="Y12" s="19">
        <f t="shared" si="5"/>
        <v>44.1</v>
      </c>
      <c r="Z12" s="19">
        <f t="shared" si="6"/>
        <v>63.35</v>
      </c>
      <c r="AA12" s="21">
        <v>80</v>
      </c>
      <c r="AB12" s="19">
        <f t="shared" si="7"/>
        <v>7.1999999999999993</v>
      </c>
      <c r="AC12" s="34">
        <v>90</v>
      </c>
      <c r="AD12" s="19">
        <f t="shared" si="8"/>
        <v>18.899999999999999</v>
      </c>
      <c r="AE12" s="19">
        <f t="shared" si="9"/>
        <v>26.099999999999998</v>
      </c>
      <c r="AF12" s="25">
        <f>SUM(AE12,Z12)</f>
        <v>89.45</v>
      </c>
    </row>
    <row r="13" spans="2:32" x14ac:dyDescent="0.35">
      <c r="B13" s="2">
        <v>3</v>
      </c>
      <c r="C13" s="2" t="s">
        <v>75</v>
      </c>
      <c r="D13" s="2"/>
      <c r="E13" s="28" t="s">
        <v>61</v>
      </c>
      <c r="F13" s="11">
        <v>90</v>
      </c>
      <c r="G13" s="11">
        <v>80</v>
      </c>
      <c r="H13" s="11">
        <v>70</v>
      </c>
      <c r="I13" s="11">
        <v>100</v>
      </c>
      <c r="J13" s="11">
        <v>65</v>
      </c>
      <c r="K13" s="11">
        <f>SUM(G13:J13)</f>
        <v>315</v>
      </c>
      <c r="L13" s="11">
        <f t="shared" si="10"/>
        <v>78.75</v>
      </c>
      <c r="M13" s="19">
        <f t="shared" si="11"/>
        <v>7.875</v>
      </c>
      <c r="N13" s="11">
        <v>90</v>
      </c>
      <c r="O13" s="11">
        <v>75</v>
      </c>
      <c r="P13" s="11">
        <v>60</v>
      </c>
      <c r="Q13" s="11">
        <f>SUM(N13:P13)</f>
        <v>225</v>
      </c>
      <c r="R13" s="19">
        <f t="shared" si="12"/>
        <v>75</v>
      </c>
      <c r="S13" s="19">
        <f t="shared" si="13"/>
        <v>8.25</v>
      </c>
      <c r="T13" s="21">
        <f>(U13*100)/21</f>
        <v>76.785714285714292</v>
      </c>
      <c r="U13" s="20">
        <f t="shared" si="14"/>
        <v>16.125</v>
      </c>
      <c r="V13" s="19">
        <v>95</v>
      </c>
      <c r="W13" s="19">
        <f>SUM(V13)</f>
        <v>95</v>
      </c>
      <c r="X13" s="21">
        <f>(Y13*100)/49</f>
        <v>95</v>
      </c>
      <c r="Y13" s="19">
        <f>(W13/100)*100*0.49</f>
        <v>46.55</v>
      </c>
      <c r="Z13" s="19">
        <f>SUM(M13,S13,Y13)</f>
        <v>62.674999999999997</v>
      </c>
      <c r="AA13" s="21">
        <v>76</v>
      </c>
      <c r="AB13" s="19">
        <f>(AA13)*0.09</f>
        <v>6.84</v>
      </c>
      <c r="AC13" s="21">
        <v>78</v>
      </c>
      <c r="AD13" s="19">
        <f>(AC13)*0.21</f>
        <v>16.38</v>
      </c>
      <c r="AE13" s="19">
        <f>SUM(AB13,AD13)</f>
        <v>23.22</v>
      </c>
      <c r="AF13" s="25">
        <f>SUM(AE13,Z13)</f>
        <v>85.894999999999996</v>
      </c>
    </row>
    <row r="14" spans="2:32" x14ac:dyDescent="0.35">
      <c r="B14" s="2">
        <v>4</v>
      </c>
      <c r="C14" s="2" t="s">
        <v>76</v>
      </c>
      <c r="D14" s="2"/>
      <c r="E14" s="2" t="s">
        <v>60</v>
      </c>
      <c r="F14" s="11">
        <v>100</v>
      </c>
      <c r="G14" s="24">
        <v>90</v>
      </c>
      <c r="H14" s="24">
        <v>90</v>
      </c>
      <c r="I14" s="24">
        <v>99</v>
      </c>
      <c r="J14" s="24">
        <v>67</v>
      </c>
      <c r="K14" s="11">
        <f t="shared" ref="K14:K15" si="15">SUM(G14:J14)</f>
        <v>346</v>
      </c>
      <c r="L14" s="11">
        <f t="shared" si="10"/>
        <v>86.5</v>
      </c>
      <c r="M14" s="19">
        <f t="shared" si="11"/>
        <v>8.65</v>
      </c>
      <c r="N14" s="24">
        <v>60</v>
      </c>
      <c r="O14" s="24">
        <v>60</v>
      </c>
      <c r="P14" s="24">
        <v>60</v>
      </c>
      <c r="Q14" s="11">
        <f t="shared" si="1"/>
        <v>180</v>
      </c>
      <c r="R14" s="19">
        <f t="shared" si="12"/>
        <v>60</v>
      </c>
      <c r="S14" s="19">
        <f t="shared" si="13"/>
        <v>6.6</v>
      </c>
      <c r="T14" s="21">
        <f t="shared" ref="T14:T15" si="16">(U14*100)/21</f>
        <v>72.61904761904762</v>
      </c>
      <c r="U14" s="20">
        <f t="shared" si="14"/>
        <v>15.25</v>
      </c>
      <c r="V14" s="33">
        <v>88</v>
      </c>
      <c r="W14" s="19">
        <f t="shared" ref="W14:W15" si="17">SUM(V14)</f>
        <v>88</v>
      </c>
      <c r="X14" s="21">
        <f t="shared" ref="X14:X15" si="18">(Y14*100)/49</f>
        <v>88</v>
      </c>
      <c r="Y14" s="19">
        <f t="shared" ref="Y14:Y15" si="19">(W14/100)*100*0.49</f>
        <v>43.12</v>
      </c>
      <c r="Z14" s="19">
        <f t="shared" ref="Z14:Z15" si="20">SUM(M14,S14,Y14)</f>
        <v>58.37</v>
      </c>
      <c r="AA14" s="21">
        <v>88</v>
      </c>
      <c r="AB14" s="19">
        <f t="shared" ref="AB14:AB15" si="21">(AA14)*0.09</f>
        <v>7.92</v>
      </c>
      <c r="AC14" s="21">
        <v>80</v>
      </c>
      <c r="AD14" s="19">
        <f t="shared" ref="AD14:AD15" si="22">(AC14)*0.21</f>
        <v>16.8</v>
      </c>
      <c r="AE14" s="19">
        <f t="shared" ref="AE14:AE15" si="23">SUM(AB14,AD14)</f>
        <v>24.72</v>
      </c>
      <c r="AF14" s="25">
        <f>SUM(AE14,Z14)</f>
        <v>83.09</v>
      </c>
    </row>
    <row r="15" spans="2:32" x14ac:dyDescent="0.35">
      <c r="B15" s="2">
        <v>5</v>
      </c>
      <c r="C15" s="2" t="s">
        <v>77</v>
      </c>
      <c r="D15" s="2"/>
      <c r="E15" s="2" t="s">
        <v>60</v>
      </c>
      <c r="F15" s="11">
        <v>100</v>
      </c>
      <c r="G15" s="24">
        <v>90</v>
      </c>
      <c r="H15" s="24">
        <v>67</v>
      </c>
      <c r="I15" s="24">
        <v>97</v>
      </c>
      <c r="J15" s="24">
        <v>93</v>
      </c>
      <c r="K15" s="11">
        <f t="shared" si="15"/>
        <v>347</v>
      </c>
      <c r="L15" s="11">
        <f t="shared" si="10"/>
        <v>86.75</v>
      </c>
      <c r="M15" s="19">
        <f t="shared" si="11"/>
        <v>8.6750000000000007</v>
      </c>
      <c r="N15" s="24">
        <v>99</v>
      </c>
      <c r="O15" s="24">
        <v>88</v>
      </c>
      <c r="P15" s="24">
        <v>66</v>
      </c>
      <c r="Q15" s="11">
        <f t="shared" si="1"/>
        <v>253</v>
      </c>
      <c r="R15" s="19">
        <f t="shared" si="12"/>
        <v>84.333333333333329</v>
      </c>
      <c r="S15" s="19">
        <f t="shared" si="13"/>
        <v>9.2766666666666655</v>
      </c>
      <c r="T15" s="21">
        <f t="shared" si="16"/>
        <v>85.484126984126988</v>
      </c>
      <c r="U15" s="20">
        <f t="shared" si="14"/>
        <v>17.951666666666668</v>
      </c>
      <c r="V15" s="33">
        <v>70</v>
      </c>
      <c r="W15" s="19">
        <f t="shared" si="17"/>
        <v>70</v>
      </c>
      <c r="X15" s="21">
        <f t="shared" si="18"/>
        <v>69.999999999999986</v>
      </c>
      <c r="Y15" s="19">
        <f t="shared" si="19"/>
        <v>34.299999999999997</v>
      </c>
      <c r="Z15" s="19">
        <f t="shared" si="20"/>
        <v>52.251666666666665</v>
      </c>
      <c r="AA15" s="21">
        <v>70</v>
      </c>
      <c r="AB15" s="19">
        <f t="shared" si="21"/>
        <v>6.3</v>
      </c>
      <c r="AC15" s="21">
        <v>70</v>
      </c>
      <c r="AD15" s="19">
        <f t="shared" si="22"/>
        <v>14.7</v>
      </c>
      <c r="AE15" s="19">
        <f t="shared" si="23"/>
        <v>21</v>
      </c>
      <c r="AF15" s="25">
        <f>SUM(AE15,Z15)</f>
        <v>73.251666666666665</v>
      </c>
    </row>
    <row r="17" spans="2:35" ht="15.5" x14ac:dyDescent="0.35">
      <c r="C17" s="97" t="s">
        <v>111</v>
      </c>
      <c r="D17" s="97"/>
      <c r="E17" s="97"/>
      <c r="F17" s="97"/>
      <c r="H17" s="92" t="s">
        <v>112</v>
      </c>
      <c r="I17" s="92"/>
      <c r="J17" s="92"/>
      <c r="K17" s="92"/>
    </row>
    <row r="18" spans="2:35" x14ac:dyDescent="0.35">
      <c r="C18" s="88" t="s">
        <v>104</v>
      </c>
      <c r="D18" s="91" t="s">
        <v>71</v>
      </c>
      <c r="E18" s="91" t="s">
        <v>72</v>
      </c>
      <c r="F18" s="96" t="s">
        <v>58</v>
      </c>
      <c r="H18" s="93" t="s">
        <v>88</v>
      </c>
      <c r="I18" s="93"/>
      <c r="J18" s="94" t="s">
        <v>100</v>
      </c>
      <c r="K18" s="94"/>
    </row>
    <row r="19" spans="2:35" x14ac:dyDescent="0.35">
      <c r="C19" s="89"/>
      <c r="D19" s="91"/>
      <c r="E19" s="91"/>
      <c r="F19" s="96"/>
      <c r="H19" s="93" t="s">
        <v>89</v>
      </c>
      <c r="I19" s="93"/>
      <c r="J19" s="95">
        <v>28</v>
      </c>
      <c r="K19" s="95"/>
    </row>
    <row r="20" spans="2:35" x14ac:dyDescent="0.35">
      <c r="C20" s="90"/>
      <c r="D20" s="91"/>
      <c r="E20" s="91"/>
      <c r="F20" s="96"/>
      <c r="H20" s="93" t="s">
        <v>90</v>
      </c>
      <c r="I20" s="93"/>
      <c r="J20" s="95">
        <v>30</v>
      </c>
      <c r="K20" s="95"/>
    </row>
    <row r="21" spans="2:35" x14ac:dyDescent="0.35">
      <c r="C21" s="36" t="s">
        <v>83</v>
      </c>
      <c r="D21" s="20">
        <v>23</v>
      </c>
      <c r="E21" s="20">
        <v>45</v>
      </c>
      <c r="F21" s="47">
        <f t="shared" ref="F21:F23" si="24">SUM(D21:E21)</f>
        <v>68</v>
      </c>
      <c r="H21" s="93" t="s">
        <v>91</v>
      </c>
      <c r="I21" s="93"/>
      <c r="J21" s="95">
        <v>32</v>
      </c>
      <c r="K21" s="95"/>
    </row>
    <row r="22" spans="2:35" x14ac:dyDescent="0.35">
      <c r="C22" s="36" t="s">
        <v>84</v>
      </c>
      <c r="D22" s="19">
        <v>27</v>
      </c>
      <c r="E22" s="19">
        <v>57</v>
      </c>
      <c r="F22" s="43">
        <f t="shared" si="24"/>
        <v>84</v>
      </c>
      <c r="H22" s="101" t="s">
        <v>58</v>
      </c>
      <c r="I22" s="101"/>
      <c r="J22" s="102">
        <f>SUM(J19:K21)</f>
        <v>90</v>
      </c>
      <c r="K22" s="103"/>
    </row>
    <row r="23" spans="2:35" x14ac:dyDescent="0.35">
      <c r="C23" s="36" t="s">
        <v>85</v>
      </c>
      <c r="D23" s="19">
        <v>28</v>
      </c>
      <c r="E23" s="19">
        <v>48</v>
      </c>
      <c r="F23" s="43">
        <f t="shared" si="24"/>
        <v>76</v>
      </c>
      <c r="H23" s="101"/>
      <c r="I23" s="101"/>
      <c r="J23" s="104"/>
      <c r="K23" s="105"/>
    </row>
    <row r="28" spans="2:35" ht="14.5" customHeight="1" x14ac:dyDescent="0.35">
      <c r="B28" s="106" t="s">
        <v>29</v>
      </c>
      <c r="C28" s="107"/>
      <c r="D28" s="107"/>
      <c r="E28" s="23"/>
      <c r="F28" s="23"/>
      <c r="G28" s="12"/>
      <c r="H28" s="12"/>
      <c r="I28" s="12"/>
      <c r="J28" s="10" t="s">
        <v>30</v>
      </c>
      <c r="K28" s="12"/>
      <c r="L28" s="12"/>
      <c r="M28" s="12"/>
      <c r="N28" s="50"/>
      <c r="O28" s="12"/>
      <c r="P28" s="12"/>
      <c r="Q28" s="13"/>
      <c r="R28" s="13"/>
      <c r="S28" s="13"/>
      <c r="T28" s="13"/>
      <c r="U28" s="13"/>
      <c r="V28" s="14"/>
      <c r="W28" s="98" t="s">
        <v>21</v>
      </c>
      <c r="X28" s="98"/>
      <c r="Y28" s="98"/>
      <c r="Z28" s="98"/>
      <c r="AA28" s="98"/>
      <c r="AB28" s="98"/>
      <c r="AC28" s="98"/>
      <c r="AD28" s="98"/>
      <c r="AE28" s="98"/>
      <c r="AF28" s="99"/>
      <c r="AG28" s="5"/>
      <c r="AH28" s="5"/>
      <c r="AI28" s="5"/>
    </row>
    <row r="29" spans="2:35" ht="14.5" customHeight="1" x14ac:dyDescent="0.35">
      <c r="B29" s="15"/>
      <c r="C29" s="16"/>
      <c r="D29" s="17"/>
      <c r="E29" s="17"/>
      <c r="F29" s="17"/>
      <c r="G29" s="16"/>
      <c r="H29" s="16"/>
      <c r="I29" s="16"/>
      <c r="J29" s="15"/>
      <c r="K29" s="16"/>
      <c r="L29" s="16"/>
      <c r="M29" s="16"/>
      <c r="N29" s="6"/>
      <c r="O29" s="16"/>
      <c r="P29" s="16"/>
      <c r="Q29" s="16"/>
      <c r="R29" s="16"/>
      <c r="S29" s="16"/>
      <c r="T29" s="16"/>
      <c r="U29" s="16"/>
      <c r="V29" s="18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6"/>
      <c r="AH29" s="6"/>
      <c r="AI29" s="6"/>
    </row>
    <row r="30" spans="2:35" ht="14.5" customHeight="1" x14ac:dyDescent="0.35">
      <c r="B30" s="15"/>
      <c r="C30" s="16"/>
      <c r="D30" s="17"/>
      <c r="E30" s="17"/>
      <c r="F30" s="17"/>
      <c r="G30" s="16"/>
      <c r="H30" s="16"/>
      <c r="I30" s="16"/>
      <c r="J30" s="15"/>
      <c r="K30" s="16"/>
      <c r="L30" s="16"/>
      <c r="M30" s="16"/>
      <c r="N30" s="6"/>
      <c r="O30" s="16"/>
      <c r="P30" s="16"/>
      <c r="Q30" s="16"/>
      <c r="R30" s="16"/>
      <c r="S30" s="16"/>
      <c r="T30" s="16"/>
      <c r="U30" s="16"/>
      <c r="V30" s="18"/>
      <c r="W30" s="66" t="s">
        <v>28</v>
      </c>
      <c r="X30" s="66"/>
      <c r="Y30" s="66"/>
      <c r="Z30" s="16"/>
      <c r="AA30" s="16"/>
      <c r="AB30" s="16"/>
      <c r="AC30" s="16"/>
      <c r="AD30" s="16"/>
      <c r="AE30" s="16"/>
      <c r="AF30" s="18"/>
      <c r="AG30" s="6"/>
      <c r="AH30" s="6"/>
      <c r="AI30" s="6"/>
    </row>
    <row r="31" spans="2:35" ht="14.5" customHeight="1" x14ac:dyDescent="0.35">
      <c r="B31" s="15"/>
      <c r="C31" s="16"/>
      <c r="D31" s="17"/>
      <c r="E31" s="17"/>
      <c r="F31" s="17"/>
      <c r="G31" s="16"/>
      <c r="H31" s="16"/>
      <c r="I31" s="16"/>
      <c r="J31" s="15"/>
      <c r="K31" s="16"/>
      <c r="L31" s="16"/>
      <c r="M31" s="16"/>
      <c r="N31" s="6"/>
      <c r="O31" s="16"/>
      <c r="P31" s="16"/>
      <c r="Q31" s="16"/>
      <c r="R31" s="16"/>
      <c r="S31" s="16"/>
      <c r="T31" s="16"/>
      <c r="U31" s="16"/>
      <c r="V31" s="18"/>
      <c r="W31" s="22"/>
      <c r="X31" s="22"/>
      <c r="Y31" s="22"/>
      <c r="Z31" s="16"/>
      <c r="AA31" s="16"/>
      <c r="AB31" s="16"/>
      <c r="AC31" s="16"/>
      <c r="AD31" s="16"/>
      <c r="AE31" s="16"/>
      <c r="AF31" s="18"/>
      <c r="AG31" s="6"/>
      <c r="AH31" s="6"/>
      <c r="AI31" s="6"/>
    </row>
    <row r="32" spans="2:35" x14ac:dyDescent="0.35">
      <c r="B32" s="15"/>
      <c r="C32" s="16"/>
      <c r="D32" s="16"/>
      <c r="E32" s="16"/>
      <c r="F32" s="16"/>
      <c r="G32" s="16"/>
      <c r="H32" s="16"/>
      <c r="I32" s="16"/>
      <c r="J32" s="15"/>
      <c r="K32" s="16"/>
      <c r="L32" s="16"/>
      <c r="M32" s="16"/>
      <c r="N32" s="6"/>
      <c r="O32" s="16"/>
      <c r="P32" s="16"/>
      <c r="Q32" s="16"/>
      <c r="R32" s="16"/>
      <c r="S32" s="16"/>
      <c r="T32" s="16"/>
      <c r="U32" s="16"/>
      <c r="V32" s="18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6"/>
      <c r="AH32" s="6"/>
      <c r="AI32" s="6"/>
    </row>
    <row r="33" spans="2:35" x14ac:dyDescent="0.35">
      <c r="B33" s="15" t="s">
        <v>26</v>
      </c>
      <c r="C33" s="16"/>
      <c r="D33" s="16"/>
      <c r="E33" s="16"/>
      <c r="F33" s="16"/>
      <c r="G33" s="16"/>
      <c r="H33" s="16"/>
      <c r="I33" s="16"/>
      <c r="J33" s="15" t="s">
        <v>26</v>
      </c>
      <c r="K33" s="16"/>
      <c r="L33" s="16"/>
      <c r="M33" s="16"/>
      <c r="N33" s="6"/>
      <c r="O33" s="16"/>
      <c r="P33" s="16"/>
      <c r="Q33" s="16"/>
      <c r="R33" s="16"/>
      <c r="S33" s="16"/>
      <c r="T33" s="16"/>
      <c r="U33" s="16"/>
      <c r="V33" s="18"/>
      <c r="W33" s="16" t="s">
        <v>26</v>
      </c>
      <c r="X33" s="16"/>
      <c r="Y33" s="16"/>
      <c r="Z33" s="16"/>
      <c r="AA33" s="16"/>
      <c r="AB33" s="16"/>
      <c r="AC33" s="16"/>
      <c r="AD33" s="16"/>
      <c r="AE33" s="16"/>
      <c r="AF33" s="18"/>
      <c r="AG33" s="6"/>
      <c r="AH33" s="6"/>
      <c r="AI33" s="6"/>
    </row>
    <row r="34" spans="2:35" x14ac:dyDescent="0.35">
      <c r="B34" s="15" t="s">
        <v>32</v>
      </c>
      <c r="C34" s="16"/>
      <c r="D34" s="16"/>
      <c r="E34" s="16"/>
      <c r="F34" s="16"/>
      <c r="G34" s="16"/>
      <c r="H34" s="16"/>
      <c r="I34" s="16"/>
      <c r="J34" s="15" t="s">
        <v>25</v>
      </c>
      <c r="K34" s="16"/>
      <c r="L34" s="16"/>
      <c r="M34" s="16"/>
      <c r="N34" s="6"/>
      <c r="O34" s="16"/>
      <c r="P34" s="16"/>
      <c r="Q34" s="16"/>
      <c r="R34" s="16"/>
      <c r="S34" s="16"/>
      <c r="T34" s="16"/>
      <c r="U34" s="16"/>
      <c r="V34" s="18"/>
      <c r="W34" s="16" t="s">
        <v>27</v>
      </c>
      <c r="X34" s="16"/>
      <c r="Y34" s="16"/>
      <c r="Z34" s="16"/>
      <c r="AA34" s="16"/>
      <c r="AB34" s="16"/>
      <c r="AC34" s="16"/>
      <c r="AD34" s="16"/>
      <c r="AE34" s="16"/>
      <c r="AF34" s="18"/>
      <c r="AG34" s="6"/>
      <c r="AH34" s="6"/>
      <c r="AI34" s="6"/>
    </row>
    <row r="35" spans="2:35" x14ac:dyDescent="0.35">
      <c r="B35" s="15" t="s">
        <v>31</v>
      </c>
      <c r="C35" s="16"/>
      <c r="D35" s="16"/>
      <c r="E35" s="16"/>
      <c r="F35" s="16"/>
      <c r="G35" s="16"/>
      <c r="H35" s="16"/>
      <c r="I35" s="16"/>
      <c r="J35" s="15" t="s">
        <v>31</v>
      </c>
      <c r="K35" s="16"/>
      <c r="L35" s="16"/>
      <c r="M35" s="16"/>
      <c r="N35" s="6"/>
      <c r="O35" s="16"/>
      <c r="P35" s="16"/>
      <c r="Q35" s="16"/>
      <c r="R35" s="16"/>
      <c r="S35" s="16"/>
      <c r="T35" s="16"/>
      <c r="U35" s="16"/>
      <c r="V35" s="18"/>
      <c r="W35" s="16" t="s">
        <v>31</v>
      </c>
      <c r="X35" s="16"/>
      <c r="Y35" s="16"/>
      <c r="Z35" s="16"/>
      <c r="AA35" s="16"/>
      <c r="AB35" s="16"/>
      <c r="AC35" s="16"/>
      <c r="AD35" s="16"/>
      <c r="AE35" s="16"/>
      <c r="AF35" s="18"/>
      <c r="AG35" s="6"/>
      <c r="AH35" s="6"/>
      <c r="AI35" s="6"/>
    </row>
    <row r="36" spans="2:35" x14ac:dyDescent="0.35">
      <c r="B36" s="7"/>
      <c r="C36" s="8"/>
      <c r="D36" s="8"/>
      <c r="E36" s="8"/>
      <c r="F36" s="8"/>
      <c r="G36" s="8"/>
      <c r="H36" s="8"/>
      <c r="I36" s="8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8"/>
      <c r="X36" s="8"/>
      <c r="Y36" s="8"/>
      <c r="Z36" s="8"/>
      <c r="AA36" s="8"/>
      <c r="AB36" s="8"/>
      <c r="AC36" s="8"/>
      <c r="AD36" s="8"/>
      <c r="AE36" s="8"/>
      <c r="AF36" s="9"/>
    </row>
    <row r="38" spans="2:35" x14ac:dyDescent="0.35">
      <c r="B38" t="s">
        <v>102</v>
      </c>
    </row>
    <row r="39" spans="2:35" x14ac:dyDescent="0.35">
      <c r="B39" t="s">
        <v>103</v>
      </c>
    </row>
  </sheetData>
  <mergeCells count="46">
    <mergeCell ref="H21:I21"/>
    <mergeCell ref="J21:K21"/>
    <mergeCell ref="H22:I23"/>
    <mergeCell ref="J22:K23"/>
    <mergeCell ref="B28:D28"/>
    <mergeCell ref="W28:AF28"/>
    <mergeCell ref="AA9:AA10"/>
    <mergeCell ref="AB9:AB10"/>
    <mergeCell ref="AC9:AC10"/>
    <mergeCell ref="Z8:Z10"/>
    <mergeCell ref="AA8:AB8"/>
    <mergeCell ref="AC8:AD8"/>
    <mergeCell ref="AE8:AE10"/>
    <mergeCell ref="E18:E20"/>
    <mergeCell ref="F18:F20"/>
    <mergeCell ref="C17:F17"/>
    <mergeCell ref="H20:I20"/>
    <mergeCell ref="J20:K20"/>
    <mergeCell ref="H17:K17"/>
    <mergeCell ref="H18:I18"/>
    <mergeCell ref="J18:K18"/>
    <mergeCell ref="H19:I19"/>
    <mergeCell ref="J19:K19"/>
    <mergeCell ref="W30:Y30"/>
    <mergeCell ref="B5:F7"/>
    <mergeCell ref="B8:F8"/>
    <mergeCell ref="W9:W10"/>
    <mergeCell ref="X9:X10"/>
    <mergeCell ref="Y9:Y10"/>
    <mergeCell ref="V8:Y8"/>
    <mergeCell ref="G9:M9"/>
    <mergeCell ref="N9:S9"/>
    <mergeCell ref="T9:T10"/>
    <mergeCell ref="U9:U10"/>
    <mergeCell ref="G5:AF5"/>
    <mergeCell ref="G6:AF6"/>
    <mergeCell ref="AD9:AD10"/>
    <mergeCell ref="C18:C20"/>
    <mergeCell ref="D18:D20"/>
    <mergeCell ref="B2:AF2"/>
    <mergeCell ref="B3:AF3"/>
    <mergeCell ref="G7:Z7"/>
    <mergeCell ref="AA7:AE7"/>
    <mergeCell ref="AF7:AF10"/>
    <mergeCell ref="G8:U8"/>
    <mergeCell ref="B9:F9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45" orientation="landscape" r:id="rId1"/>
  <headerFooter>
    <oddHeader>&amp;RJPK/RPK2023/T123</oddHeader>
    <oddFooter>&amp;LKEMASKINI: 19 OKTOBER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AI35"/>
  <sheetViews>
    <sheetView tabSelected="1" topLeftCell="A3" zoomScale="60" zoomScaleNormal="60" workbookViewId="0">
      <selection activeCell="B5" sqref="B5:F7"/>
    </sheetView>
  </sheetViews>
  <sheetFormatPr defaultRowHeight="14.5" x14ac:dyDescent="0.35"/>
  <cols>
    <col min="1" max="1" width="3.6328125" customWidth="1"/>
    <col min="2" max="2" width="6.1796875" customWidth="1"/>
    <col min="3" max="3" width="21.90625" customWidth="1"/>
    <col min="4" max="4" width="18.1796875" customWidth="1"/>
    <col min="5" max="5" width="18.08984375" customWidth="1"/>
    <col min="6" max="6" width="18.7265625" customWidth="1"/>
    <col min="7" max="7" width="9.7265625" customWidth="1"/>
    <col min="8" max="8" width="11.36328125" customWidth="1"/>
    <col min="9" max="9" width="8.453125" customWidth="1"/>
    <col min="10" max="10" width="7" customWidth="1"/>
    <col min="11" max="11" width="9" customWidth="1"/>
    <col min="12" max="12" width="8.6328125" customWidth="1"/>
    <col min="13" max="13" width="10.54296875" customWidth="1"/>
    <col min="14" max="14" width="6.90625" customWidth="1"/>
    <col min="15" max="15" width="5.453125" customWidth="1"/>
    <col min="16" max="16" width="5.81640625" customWidth="1"/>
    <col min="17" max="18" width="9.1796875" customWidth="1"/>
    <col min="19" max="19" width="11.36328125" customWidth="1"/>
    <col min="20" max="20" width="13.6328125" customWidth="1"/>
    <col min="21" max="21" width="14.54296875" customWidth="1"/>
    <col min="22" max="22" width="10.26953125" customWidth="1"/>
    <col min="23" max="23" width="11.453125" bestFit="1" customWidth="1"/>
    <col min="24" max="24" width="14.6328125" customWidth="1"/>
    <col min="25" max="25" width="13.7265625" customWidth="1"/>
    <col min="26" max="26" width="15.36328125" customWidth="1"/>
    <col min="27" max="27" width="15.08984375" customWidth="1"/>
    <col min="28" max="28" width="10.453125" customWidth="1"/>
    <col min="29" max="29" width="14.453125" customWidth="1"/>
    <col min="30" max="30" width="11.90625" customWidth="1"/>
    <col min="31" max="31" width="14.36328125" customWidth="1"/>
    <col min="32" max="32" width="16.7265625" customWidth="1"/>
  </cols>
  <sheetData>
    <row r="2" spans="2:32" ht="28.5" customHeight="1" x14ac:dyDescent="0.65">
      <c r="B2" s="51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2:32" ht="21" customHeight="1" x14ac:dyDescent="0.5">
      <c r="B3" s="52" t="s">
        <v>42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5" spans="2:32" ht="15.5" customHeight="1" x14ac:dyDescent="0.35">
      <c r="B5" s="67" t="s">
        <v>35</v>
      </c>
      <c r="C5" s="68"/>
      <c r="D5" s="68"/>
      <c r="E5" s="68"/>
      <c r="F5" s="69"/>
      <c r="G5" s="87" t="s">
        <v>40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2:32" ht="15.5" customHeight="1" x14ac:dyDescent="0.35">
      <c r="B6" s="70"/>
      <c r="C6" s="71"/>
      <c r="D6" s="71"/>
      <c r="E6" s="71"/>
      <c r="F6" s="72"/>
      <c r="G6" s="87" t="s">
        <v>66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2:32" ht="15.5" x14ac:dyDescent="0.35">
      <c r="B7" s="73"/>
      <c r="C7" s="74"/>
      <c r="D7" s="74"/>
      <c r="E7" s="74"/>
      <c r="F7" s="75"/>
      <c r="G7" s="53" t="s">
        <v>59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  <c r="AA7" s="56" t="s">
        <v>50</v>
      </c>
      <c r="AB7" s="57"/>
      <c r="AC7" s="57"/>
      <c r="AD7" s="57"/>
      <c r="AE7" s="58"/>
      <c r="AF7" s="59" t="s">
        <v>56</v>
      </c>
    </row>
    <row r="8" spans="2:32" ht="31" customHeight="1" x14ac:dyDescent="0.35">
      <c r="B8" s="67" t="s">
        <v>34</v>
      </c>
      <c r="C8" s="68"/>
      <c r="D8" s="68"/>
      <c r="E8" s="68"/>
      <c r="F8" s="69"/>
      <c r="G8" s="60" t="s">
        <v>43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  <c r="V8" s="80" t="s">
        <v>47</v>
      </c>
      <c r="W8" s="80"/>
      <c r="X8" s="80"/>
      <c r="Y8" s="80"/>
      <c r="Z8" s="100" t="s">
        <v>49</v>
      </c>
      <c r="AA8" s="80" t="s">
        <v>51</v>
      </c>
      <c r="AB8" s="80"/>
      <c r="AC8" s="80" t="s">
        <v>53</v>
      </c>
      <c r="AD8" s="80"/>
      <c r="AE8" s="100" t="s">
        <v>55</v>
      </c>
      <c r="AF8" s="59"/>
    </row>
    <row r="9" spans="2:32" ht="64" customHeight="1" x14ac:dyDescent="0.35">
      <c r="B9" s="63" t="s">
        <v>116</v>
      </c>
      <c r="C9" s="64"/>
      <c r="D9" s="64"/>
      <c r="E9" s="64"/>
      <c r="F9" s="65"/>
      <c r="G9" s="81" t="s">
        <v>18</v>
      </c>
      <c r="H9" s="81"/>
      <c r="I9" s="81"/>
      <c r="J9" s="81"/>
      <c r="K9" s="81"/>
      <c r="L9" s="81"/>
      <c r="M9" s="81"/>
      <c r="N9" s="125" t="s">
        <v>44</v>
      </c>
      <c r="O9" s="126"/>
      <c r="P9" s="126"/>
      <c r="Q9" s="126"/>
      <c r="R9" s="126"/>
      <c r="S9" s="127"/>
      <c r="T9" s="77" t="s">
        <v>113</v>
      </c>
      <c r="U9" s="85" t="s">
        <v>46</v>
      </c>
      <c r="V9" s="32" t="s">
        <v>67</v>
      </c>
      <c r="W9" s="76" t="s">
        <v>24</v>
      </c>
      <c r="X9" s="77" t="s">
        <v>115</v>
      </c>
      <c r="Y9" s="79" t="s">
        <v>48</v>
      </c>
      <c r="Z9" s="100"/>
      <c r="AA9" s="128" t="s">
        <v>57</v>
      </c>
      <c r="AB9" s="79" t="s">
        <v>52</v>
      </c>
      <c r="AC9" s="128" t="s">
        <v>58</v>
      </c>
      <c r="AD9" s="79" t="s">
        <v>54</v>
      </c>
      <c r="AE9" s="100"/>
      <c r="AF9" s="59"/>
    </row>
    <row r="10" spans="2:32" ht="31" x14ac:dyDescent="0.35">
      <c r="B10" s="29" t="s">
        <v>7</v>
      </c>
      <c r="C10" s="30" t="s">
        <v>22</v>
      </c>
      <c r="D10" s="30" t="s">
        <v>23</v>
      </c>
      <c r="E10" s="31" t="s">
        <v>63</v>
      </c>
      <c r="F10" s="31" t="s">
        <v>62</v>
      </c>
      <c r="G10" s="3" t="s">
        <v>8</v>
      </c>
      <c r="H10" s="3" t="s">
        <v>9</v>
      </c>
      <c r="I10" s="3" t="s">
        <v>10</v>
      </c>
      <c r="J10" s="3" t="s">
        <v>11</v>
      </c>
      <c r="K10" s="4" t="s">
        <v>105</v>
      </c>
      <c r="L10" s="48" t="s">
        <v>106</v>
      </c>
      <c r="M10" s="48" t="s">
        <v>17</v>
      </c>
      <c r="N10" s="3" t="s">
        <v>15</v>
      </c>
      <c r="O10" s="3" t="s">
        <v>12</v>
      </c>
      <c r="P10" s="3" t="s">
        <v>16</v>
      </c>
      <c r="Q10" s="48" t="s">
        <v>105</v>
      </c>
      <c r="R10" s="48" t="s">
        <v>106</v>
      </c>
      <c r="S10" s="48" t="s">
        <v>45</v>
      </c>
      <c r="T10" s="78"/>
      <c r="U10" s="86"/>
      <c r="V10" s="3" t="s">
        <v>13</v>
      </c>
      <c r="W10" s="76"/>
      <c r="X10" s="78"/>
      <c r="Y10" s="79"/>
      <c r="Z10" s="100"/>
      <c r="AA10" s="128"/>
      <c r="AB10" s="79"/>
      <c r="AC10" s="128"/>
      <c r="AD10" s="79"/>
      <c r="AE10" s="100"/>
      <c r="AF10" s="59"/>
    </row>
    <row r="11" spans="2:32" x14ac:dyDescent="0.35">
      <c r="B11" s="2">
        <v>1</v>
      </c>
      <c r="C11" s="2" t="s">
        <v>78</v>
      </c>
      <c r="D11" s="2"/>
      <c r="E11" s="2" t="s">
        <v>60</v>
      </c>
      <c r="F11" s="11">
        <v>100</v>
      </c>
      <c r="G11" s="24">
        <v>90</v>
      </c>
      <c r="H11" s="24">
        <v>67</v>
      </c>
      <c r="I11" s="24">
        <v>97</v>
      </c>
      <c r="J11" s="24">
        <v>93</v>
      </c>
      <c r="K11" s="11">
        <f>SUM(G11:J11)</f>
        <v>347</v>
      </c>
      <c r="L11" s="11">
        <f>K11/4</f>
        <v>86.75</v>
      </c>
      <c r="M11" s="19">
        <f>(K11/400)*100*0.1</f>
        <v>8.6750000000000007</v>
      </c>
      <c r="N11" s="11">
        <v>90</v>
      </c>
      <c r="O11" s="11">
        <v>75</v>
      </c>
      <c r="P11" s="11">
        <v>60</v>
      </c>
      <c r="Q11" s="11">
        <f>SUM(N11:P11)</f>
        <v>225</v>
      </c>
      <c r="R11" s="19">
        <f>Q11/3</f>
        <v>75</v>
      </c>
      <c r="S11" s="19">
        <f>(Q11/300)*100*0.14</f>
        <v>10.500000000000002</v>
      </c>
      <c r="T11" s="21">
        <f>(U11*100)/24</f>
        <v>79.895833333333357</v>
      </c>
      <c r="U11" s="20">
        <f>M11+S11</f>
        <v>19.175000000000004</v>
      </c>
      <c r="V11" s="19">
        <v>100</v>
      </c>
      <c r="W11" s="11">
        <f t="shared" ref="W11:W12" si="0">SUM(V11)</f>
        <v>100</v>
      </c>
      <c r="X11" s="21">
        <f>(Y11*100)/36</f>
        <v>100</v>
      </c>
      <c r="Y11" s="19">
        <f>(W11/100)*100*0.36</f>
        <v>36</v>
      </c>
      <c r="Z11" s="19">
        <f>SUM(M11,S11,Y11)</f>
        <v>55.175000000000004</v>
      </c>
      <c r="AA11" s="21">
        <v>100</v>
      </c>
      <c r="AB11" s="19">
        <f>(AA11)*0.16</f>
        <v>16</v>
      </c>
      <c r="AC11" s="21">
        <v>80</v>
      </c>
      <c r="AD11" s="19">
        <f>(AC11)*0.24</f>
        <v>19.2</v>
      </c>
      <c r="AE11" s="19">
        <f t="shared" ref="AE11:AE12" si="1">SUM(AB11,AD11)</f>
        <v>35.200000000000003</v>
      </c>
      <c r="AF11" s="25">
        <f>SUM(AE11,Z11)</f>
        <v>90.375</v>
      </c>
    </row>
    <row r="12" spans="2:32" x14ac:dyDescent="0.35">
      <c r="B12" s="2">
        <v>2</v>
      </c>
      <c r="C12" s="2" t="s">
        <v>79</v>
      </c>
      <c r="D12" s="2"/>
      <c r="E12" s="2" t="s">
        <v>60</v>
      </c>
      <c r="F12" s="11">
        <v>100</v>
      </c>
      <c r="G12" s="2">
        <v>88</v>
      </c>
      <c r="H12" s="2">
        <v>77</v>
      </c>
      <c r="I12" s="2">
        <v>66</v>
      </c>
      <c r="J12" s="2">
        <v>99</v>
      </c>
      <c r="K12" s="11">
        <f t="shared" ref="K12:K15" si="2">SUM(G12:J12)</f>
        <v>330</v>
      </c>
      <c r="L12" s="11">
        <f t="shared" ref="L12:L15" si="3">K12/4</f>
        <v>82.5</v>
      </c>
      <c r="M12" s="19">
        <f>(K12/400)*100*0.1</f>
        <v>8.25</v>
      </c>
      <c r="N12" s="11">
        <v>70</v>
      </c>
      <c r="O12" s="11">
        <v>75</v>
      </c>
      <c r="P12" s="11">
        <v>60</v>
      </c>
      <c r="Q12" s="11">
        <f>SUM(N12:P12)</f>
        <v>205</v>
      </c>
      <c r="R12" s="19">
        <f t="shared" ref="R12:R15" si="4">Q12/3</f>
        <v>68.333333333333329</v>
      </c>
      <c r="S12" s="19">
        <f t="shared" ref="S12:S15" si="5">(Q12/300)*100*0.14</f>
        <v>9.5666666666666664</v>
      </c>
      <c r="T12" s="21">
        <f t="shared" ref="T12:T15" si="6">(U12*100)/24</f>
        <v>74.236111111111114</v>
      </c>
      <c r="U12" s="20">
        <f t="shared" ref="U12:U15" si="7">M12+S12</f>
        <v>17.816666666666666</v>
      </c>
      <c r="V12" s="20">
        <v>70</v>
      </c>
      <c r="W12" s="11">
        <f t="shared" si="0"/>
        <v>70</v>
      </c>
      <c r="X12" s="21">
        <f t="shared" ref="X12:X15" si="8">(Y12*100)/36</f>
        <v>70</v>
      </c>
      <c r="Y12" s="19">
        <f t="shared" ref="Y12:Y15" si="9">(W12/100)*100*0.36</f>
        <v>25.2</v>
      </c>
      <c r="Z12" s="19">
        <f t="shared" ref="Z12" si="10">SUM(M12,S12,Y12)</f>
        <v>43.016666666666666</v>
      </c>
      <c r="AA12" s="21">
        <v>80</v>
      </c>
      <c r="AB12" s="19">
        <f t="shared" ref="AB12:AB15" si="11">(AA12)*0.16</f>
        <v>12.8</v>
      </c>
      <c r="AC12" s="34">
        <v>90</v>
      </c>
      <c r="AD12" s="19">
        <f t="shared" ref="AD12:AD15" si="12">(AC12)*0.24</f>
        <v>21.599999999999998</v>
      </c>
      <c r="AE12" s="19">
        <f t="shared" si="1"/>
        <v>34.4</v>
      </c>
      <c r="AF12" s="25">
        <f>SUM(AE12,Z12)</f>
        <v>77.416666666666657</v>
      </c>
    </row>
    <row r="13" spans="2:32" x14ac:dyDescent="0.35">
      <c r="B13" s="2">
        <v>3</v>
      </c>
      <c r="C13" s="2" t="s">
        <v>80</v>
      </c>
      <c r="D13" s="2"/>
      <c r="E13" s="2" t="s">
        <v>60</v>
      </c>
      <c r="F13" s="11">
        <v>90</v>
      </c>
      <c r="G13" s="24">
        <v>90</v>
      </c>
      <c r="H13" s="24">
        <v>90</v>
      </c>
      <c r="I13" s="24">
        <v>99</v>
      </c>
      <c r="J13" s="24">
        <v>67</v>
      </c>
      <c r="K13" s="11">
        <f t="shared" si="2"/>
        <v>346</v>
      </c>
      <c r="L13" s="11">
        <f t="shared" si="3"/>
        <v>86.5</v>
      </c>
      <c r="M13" s="19">
        <f>(K13/400)*100*0.1</f>
        <v>8.65</v>
      </c>
      <c r="N13" s="2">
        <v>100</v>
      </c>
      <c r="O13" s="2">
        <v>60</v>
      </c>
      <c r="P13" s="2">
        <v>100</v>
      </c>
      <c r="Q13" s="11">
        <f>SUM(N13:P13)</f>
        <v>260</v>
      </c>
      <c r="R13" s="19">
        <f t="shared" si="4"/>
        <v>86.666666666666671</v>
      </c>
      <c r="S13" s="19">
        <f t="shared" si="5"/>
        <v>12.133333333333335</v>
      </c>
      <c r="T13" s="21">
        <f t="shared" si="6"/>
        <v>86.597222222222229</v>
      </c>
      <c r="U13" s="20">
        <f t="shared" si="7"/>
        <v>20.783333333333335</v>
      </c>
      <c r="V13" s="19">
        <v>89</v>
      </c>
      <c r="W13" s="11">
        <f>SUM(V13)</f>
        <v>89</v>
      </c>
      <c r="X13" s="21">
        <f t="shared" si="8"/>
        <v>89</v>
      </c>
      <c r="Y13" s="19">
        <f t="shared" si="9"/>
        <v>32.04</v>
      </c>
      <c r="Z13" s="19">
        <f>SUM(M13,S13,Y13)</f>
        <v>52.823333333333338</v>
      </c>
      <c r="AA13" s="21">
        <v>88</v>
      </c>
      <c r="AB13" s="19">
        <f t="shared" si="11"/>
        <v>14.08</v>
      </c>
      <c r="AC13" s="21">
        <v>77</v>
      </c>
      <c r="AD13" s="19">
        <f t="shared" si="12"/>
        <v>18.48</v>
      </c>
      <c r="AE13" s="19">
        <f>SUM(AB13,AD13)</f>
        <v>32.56</v>
      </c>
      <c r="AF13" s="25">
        <f>SUM(AE13,Z13)</f>
        <v>85.38333333333334</v>
      </c>
    </row>
    <row r="14" spans="2:32" x14ac:dyDescent="0.35">
      <c r="B14" s="2">
        <v>4</v>
      </c>
      <c r="C14" s="2" t="s">
        <v>81</v>
      </c>
      <c r="D14" s="2"/>
      <c r="E14" s="28" t="s">
        <v>61</v>
      </c>
      <c r="F14" s="11">
        <v>100</v>
      </c>
      <c r="G14" s="11">
        <v>80</v>
      </c>
      <c r="H14" s="11">
        <v>70</v>
      </c>
      <c r="I14" s="11">
        <v>100</v>
      </c>
      <c r="J14" s="11">
        <v>65</v>
      </c>
      <c r="K14" s="11">
        <f t="shared" si="2"/>
        <v>315</v>
      </c>
      <c r="L14" s="11">
        <f t="shared" si="3"/>
        <v>78.75</v>
      </c>
      <c r="M14" s="19">
        <f t="shared" ref="M14:M15" si="13">(K14/400)*100*0.1</f>
        <v>7.875</v>
      </c>
      <c r="N14" s="11">
        <v>100</v>
      </c>
      <c r="O14" s="11">
        <v>60</v>
      </c>
      <c r="P14" s="11">
        <v>90</v>
      </c>
      <c r="Q14" s="11">
        <f>SUM(N14:P14)</f>
        <v>250</v>
      </c>
      <c r="R14" s="19">
        <f t="shared" si="4"/>
        <v>83.333333333333329</v>
      </c>
      <c r="S14" s="19">
        <f t="shared" si="5"/>
        <v>11.66666666666667</v>
      </c>
      <c r="T14" s="21">
        <f t="shared" si="6"/>
        <v>81.423611111111128</v>
      </c>
      <c r="U14" s="20">
        <f t="shared" si="7"/>
        <v>19.541666666666671</v>
      </c>
      <c r="V14" s="33">
        <v>84</v>
      </c>
      <c r="W14" s="11">
        <f t="shared" ref="W14:W15" si="14">SUM(V14)</f>
        <v>84</v>
      </c>
      <c r="X14" s="21">
        <f t="shared" si="8"/>
        <v>84</v>
      </c>
      <c r="Y14" s="19">
        <f t="shared" si="9"/>
        <v>30.24</v>
      </c>
      <c r="Z14" s="19">
        <f t="shared" ref="Z14:Z15" si="15">SUM(M14,S14,Y14)</f>
        <v>49.781666666666666</v>
      </c>
      <c r="AA14" s="21">
        <v>76</v>
      </c>
      <c r="AB14" s="19">
        <f t="shared" si="11"/>
        <v>12.16</v>
      </c>
      <c r="AC14" s="21">
        <v>80</v>
      </c>
      <c r="AD14" s="19">
        <f t="shared" si="12"/>
        <v>19.2</v>
      </c>
      <c r="AE14" s="19">
        <f t="shared" ref="AE14:AE15" si="16">SUM(AB14,AD14)</f>
        <v>31.36</v>
      </c>
      <c r="AF14" s="25">
        <f>SUM(AE14,Z14)</f>
        <v>81.141666666666666</v>
      </c>
    </row>
    <row r="15" spans="2:32" x14ac:dyDescent="0.35">
      <c r="B15" s="2">
        <v>5</v>
      </c>
      <c r="C15" s="2" t="s">
        <v>82</v>
      </c>
      <c r="D15" s="2"/>
      <c r="E15" s="2" t="s">
        <v>60</v>
      </c>
      <c r="F15" s="11">
        <v>100</v>
      </c>
      <c r="G15" s="11">
        <v>65</v>
      </c>
      <c r="H15" s="11">
        <v>70</v>
      </c>
      <c r="I15" s="11">
        <v>66</v>
      </c>
      <c r="J15" s="11">
        <v>90</v>
      </c>
      <c r="K15" s="11">
        <f t="shared" si="2"/>
        <v>291</v>
      </c>
      <c r="L15" s="11">
        <f t="shared" si="3"/>
        <v>72.75</v>
      </c>
      <c r="M15" s="19">
        <f t="shared" si="13"/>
        <v>7.2750000000000004</v>
      </c>
      <c r="N15" s="24">
        <v>99</v>
      </c>
      <c r="O15" s="24">
        <v>88</v>
      </c>
      <c r="P15" s="24">
        <v>66</v>
      </c>
      <c r="Q15" s="11">
        <f>SUM(N15:P15)</f>
        <v>253</v>
      </c>
      <c r="R15" s="19">
        <f t="shared" si="4"/>
        <v>84.333333333333329</v>
      </c>
      <c r="S15" s="19">
        <f t="shared" si="5"/>
        <v>11.806666666666668</v>
      </c>
      <c r="T15" s="21">
        <f t="shared" si="6"/>
        <v>79.506944444444457</v>
      </c>
      <c r="U15" s="20">
        <f t="shared" si="7"/>
        <v>19.081666666666671</v>
      </c>
      <c r="V15" s="33">
        <v>70</v>
      </c>
      <c r="W15" s="11">
        <f t="shared" si="14"/>
        <v>70</v>
      </c>
      <c r="X15" s="21">
        <f t="shared" si="8"/>
        <v>70</v>
      </c>
      <c r="Y15" s="19">
        <f t="shared" si="9"/>
        <v>25.2</v>
      </c>
      <c r="Z15" s="19">
        <f t="shared" si="15"/>
        <v>44.281666666666666</v>
      </c>
      <c r="AA15" s="21">
        <v>70</v>
      </c>
      <c r="AB15" s="19">
        <f t="shared" si="11"/>
        <v>11.200000000000001</v>
      </c>
      <c r="AC15" s="21">
        <v>70</v>
      </c>
      <c r="AD15" s="19">
        <f t="shared" si="12"/>
        <v>16.8</v>
      </c>
      <c r="AE15" s="19">
        <f t="shared" si="16"/>
        <v>28</v>
      </c>
      <c r="AF15" s="25">
        <f>SUM(AE15,Z15)</f>
        <v>72.281666666666666</v>
      </c>
    </row>
    <row r="17" spans="2:35" ht="31" x14ac:dyDescent="0.35">
      <c r="C17" s="97" t="s">
        <v>109</v>
      </c>
      <c r="D17" s="97"/>
      <c r="E17" s="97"/>
      <c r="F17" s="97"/>
      <c r="H17" s="92" t="s">
        <v>107</v>
      </c>
      <c r="I17" s="92"/>
      <c r="J17" s="92"/>
      <c r="K17" s="92"/>
      <c r="N17" s="110" t="s">
        <v>108</v>
      </c>
      <c r="O17" s="111"/>
      <c r="P17" s="111"/>
      <c r="Q17" s="111"/>
      <c r="R17" s="111"/>
      <c r="S17" s="111"/>
      <c r="T17" s="111"/>
      <c r="U17" s="112"/>
      <c r="V17" s="46" t="s">
        <v>101</v>
      </c>
    </row>
    <row r="18" spans="2:35" ht="14.5" customHeight="1" x14ac:dyDescent="0.35">
      <c r="C18" s="88" t="s">
        <v>104</v>
      </c>
      <c r="D18" s="119" t="s">
        <v>69</v>
      </c>
      <c r="E18" s="119" t="s">
        <v>70</v>
      </c>
      <c r="F18" s="122" t="s">
        <v>58</v>
      </c>
      <c r="H18" s="93" t="s">
        <v>88</v>
      </c>
      <c r="I18" s="93"/>
      <c r="J18" s="94" t="s">
        <v>100</v>
      </c>
      <c r="K18" s="94"/>
      <c r="N18" s="113" t="s">
        <v>94</v>
      </c>
      <c r="O18" s="114"/>
      <c r="P18" s="114"/>
      <c r="Q18" s="114"/>
      <c r="R18" s="115"/>
      <c r="S18" s="36" t="s">
        <v>95</v>
      </c>
      <c r="T18" s="36" t="s">
        <v>96</v>
      </c>
      <c r="U18" s="37"/>
      <c r="V18" s="38"/>
    </row>
    <row r="19" spans="2:35" ht="14.5" customHeight="1" x14ac:dyDescent="0.35">
      <c r="C19" s="89"/>
      <c r="D19" s="120"/>
      <c r="E19" s="120"/>
      <c r="F19" s="123"/>
      <c r="H19" s="93" t="s">
        <v>89</v>
      </c>
      <c r="I19" s="93"/>
      <c r="J19" s="95">
        <v>28</v>
      </c>
      <c r="K19" s="95"/>
      <c r="N19" s="116" t="s">
        <v>93</v>
      </c>
      <c r="O19" s="117"/>
      <c r="P19" s="117"/>
      <c r="Q19" s="117"/>
      <c r="R19" s="118"/>
      <c r="S19" s="42">
        <v>5</v>
      </c>
      <c r="T19" s="42">
        <v>23</v>
      </c>
      <c r="U19" s="37"/>
      <c r="V19" s="45">
        <f>SUM(S19:T19)</f>
        <v>28</v>
      </c>
    </row>
    <row r="20" spans="2:35" ht="19.5" customHeight="1" x14ac:dyDescent="0.35">
      <c r="C20" s="90"/>
      <c r="D20" s="121"/>
      <c r="E20" s="121"/>
      <c r="F20" s="124"/>
      <c r="H20" s="93" t="s">
        <v>90</v>
      </c>
      <c r="I20" s="93"/>
      <c r="J20" s="95">
        <v>30</v>
      </c>
      <c r="K20" s="95"/>
      <c r="N20" s="109"/>
      <c r="O20" s="109"/>
      <c r="P20" s="109"/>
      <c r="Q20" s="109"/>
      <c r="R20" s="109"/>
      <c r="S20" s="109"/>
      <c r="T20" s="109"/>
      <c r="U20" s="109"/>
      <c r="V20" s="109"/>
    </row>
    <row r="21" spans="2:35" ht="14.5" customHeight="1" x14ac:dyDescent="0.35">
      <c r="C21" s="36" t="s">
        <v>83</v>
      </c>
      <c r="D21" s="19">
        <v>33</v>
      </c>
      <c r="E21" s="19">
        <v>45</v>
      </c>
      <c r="F21" s="43">
        <f t="shared" ref="F21:F24" si="17">SUM(D21:E21)</f>
        <v>78</v>
      </c>
      <c r="H21" s="93" t="s">
        <v>91</v>
      </c>
      <c r="I21" s="93"/>
      <c r="J21" s="95">
        <v>32</v>
      </c>
      <c r="K21" s="95"/>
      <c r="N21" s="113" t="s">
        <v>94</v>
      </c>
      <c r="O21" s="114"/>
      <c r="P21" s="114"/>
      <c r="Q21" s="114"/>
      <c r="R21" s="115"/>
      <c r="S21" s="40" t="s">
        <v>97</v>
      </c>
      <c r="T21" s="36" t="s">
        <v>99</v>
      </c>
      <c r="U21" s="39" t="s">
        <v>98</v>
      </c>
      <c r="V21" s="38"/>
    </row>
    <row r="22" spans="2:35" ht="15.5" customHeight="1" x14ac:dyDescent="0.35">
      <c r="C22" s="36" t="s">
        <v>84</v>
      </c>
      <c r="D22" s="19">
        <v>27</v>
      </c>
      <c r="E22" s="19">
        <v>57</v>
      </c>
      <c r="F22" s="43">
        <f t="shared" si="17"/>
        <v>84</v>
      </c>
      <c r="H22" s="101" t="s">
        <v>58</v>
      </c>
      <c r="I22" s="101"/>
      <c r="J22" s="102">
        <f>SUM(J19:K21)</f>
        <v>90</v>
      </c>
      <c r="K22" s="103"/>
      <c r="N22" s="116" t="s">
        <v>92</v>
      </c>
      <c r="O22" s="117"/>
      <c r="P22" s="117"/>
      <c r="Q22" s="117"/>
      <c r="R22" s="118"/>
      <c r="S22" s="41">
        <v>35</v>
      </c>
      <c r="T22" s="42">
        <v>10</v>
      </c>
      <c r="U22" s="42">
        <v>10</v>
      </c>
      <c r="V22" s="45">
        <f>SUM(S22:U22)</f>
        <v>55</v>
      </c>
    </row>
    <row r="23" spans="2:35" ht="14.5" customHeight="1" x14ac:dyDescent="0.35">
      <c r="C23" s="36" t="s">
        <v>85</v>
      </c>
      <c r="D23" s="19">
        <v>28</v>
      </c>
      <c r="E23" s="19">
        <v>48</v>
      </c>
      <c r="F23" s="43">
        <f t="shared" si="17"/>
        <v>76</v>
      </c>
      <c r="H23" s="101"/>
      <c r="I23" s="101"/>
      <c r="J23" s="104"/>
      <c r="K23" s="105"/>
      <c r="T23" s="101" t="s">
        <v>58</v>
      </c>
      <c r="U23" s="101"/>
      <c r="V23" s="108">
        <f>SUM(V19:V22)</f>
        <v>83</v>
      </c>
    </row>
    <row r="24" spans="2:35" x14ac:dyDescent="0.35">
      <c r="C24" s="36" t="s">
        <v>86</v>
      </c>
      <c r="D24" s="19">
        <v>30</v>
      </c>
      <c r="E24" s="19">
        <v>50</v>
      </c>
      <c r="F24" s="43">
        <f t="shared" si="17"/>
        <v>80</v>
      </c>
      <c r="T24" s="101"/>
      <c r="U24" s="101"/>
      <c r="V24" s="108"/>
    </row>
    <row r="25" spans="2:35" x14ac:dyDescent="0.35">
      <c r="C25" s="36" t="s">
        <v>87</v>
      </c>
      <c r="D25" s="19"/>
      <c r="E25" s="19"/>
      <c r="F25" s="44"/>
    </row>
    <row r="26" spans="2:35" x14ac:dyDescent="0.35">
      <c r="D26" s="35"/>
      <c r="E26" s="35"/>
    </row>
    <row r="27" spans="2:35" ht="14.5" customHeight="1" x14ac:dyDescent="0.35">
      <c r="B27" s="106" t="s">
        <v>29</v>
      </c>
      <c r="C27" s="107"/>
      <c r="D27" s="107"/>
      <c r="E27" s="23"/>
      <c r="F27" s="23"/>
      <c r="G27" s="12"/>
      <c r="H27" s="12"/>
      <c r="I27" s="12"/>
      <c r="J27" s="12"/>
      <c r="K27" s="12"/>
      <c r="L27" s="10" t="s">
        <v>30</v>
      </c>
      <c r="M27" s="12"/>
      <c r="N27" s="12"/>
      <c r="O27" s="13"/>
      <c r="P27" s="12"/>
      <c r="Q27" s="13"/>
      <c r="R27" s="13"/>
      <c r="S27" s="13"/>
      <c r="T27" s="13"/>
      <c r="U27" s="13"/>
      <c r="V27" s="14"/>
      <c r="W27" s="98" t="s">
        <v>110</v>
      </c>
      <c r="X27" s="98"/>
      <c r="Y27" s="98"/>
      <c r="Z27" s="98"/>
      <c r="AA27" s="98"/>
      <c r="AB27" s="98"/>
      <c r="AC27" s="98"/>
      <c r="AD27" s="98"/>
      <c r="AE27" s="98"/>
      <c r="AF27" s="99"/>
      <c r="AG27" s="5"/>
      <c r="AH27" s="5"/>
      <c r="AI27" s="5"/>
    </row>
    <row r="28" spans="2:35" x14ac:dyDescent="0.35">
      <c r="B28" s="15"/>
      <c r="C28" s="16"/>
      <c r="D28" s="17"/>
      <c r="E28" s="17"/>
      <c r="F28" s="17"/>
      <c r="G28" s="16"/>
      <c r="H28" s="16"/>
      <c r="I28" s="16"/>
      <c r="J28" s="16"/>
      <c r="K28" s="16"/>
      <c r="L28" s="15"/>
      <c r="M28" s="16"/>
      <c r="N28" s="16"/>
      <c r="O28" s="16"/>
      <c r="P28" s="16"/>
      <c r="Q28" s="16"/>
      <c r="R28" s="16"/>
      <c r="S28" s="16"/>
      <c r="T28" s="16"/>
      <c r="U28" s="16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6"/>
      <c r="AH28" s="6"/>
      <c r="AI28" s="6"/>
    </row>
    <row r="29" spans="2:35" x14ac:dyDescent="0.35">
      <c r="B29" s="15"/>
      <c r="C29" s="16"/>
      <c r="D29" s="17"/>
      <c r="E29" s="17"/>
      <c r="F29" s="17"/>
      <c r="G29" s="26"/>
      <c r="H29" s="26"/>
      <c r="I29" s="26"/>
      <c r="K29" s="16"/>
      <c r="L29" s="15"/>
      <c r="M29" s="16"/>
      <c r="N29" s="16"/>
      <c r="O29" s="16"/>
      <c r="P29" s="16"/>
      <c r="Q29" s="16"/>
      <c r="R29" s="16"/>
      <c r="S29" s="16"/>
      <c r="T29" s="16"/>
      <c r="U29" s="16"/>
      <c r="V29" s="18"/>
      <c r="W29" s="66" t="s">
        <v>28</v>
      </c>
      <c r="X29" s="66"/>
      <c r="Y29" s="66"/>
      <c r="Z29" s="16"/>
      <c r="AA29" s="16"/>
      <c r="AB29" s="16"/>
      <c r="AC29" s="16"/>
      <c r="AD29" s="16"/>
      <c r="AE29" s="16"/>
      <c r="AF29" s="18"/>
      <c r="AG29" s="6"/>
      <c r="AH29" s="6"/>
      <c r="AI29" s="6"/>
    </row>
    <row r="30" spans="2:35" x14ac:dyDescent="0.35">
      <c r="B30" s="15"/>
      <c r="C30" s="16"/>
      <c r="D30" s="17"/>
      <c r="E30" s="17"/>
      <c r="F30" s="17"/>
      <c r="G30" s="26"/>
      <c r="H30" s="26"/>
      <c r="I30" s="26"/>
      <c r="K30" s="16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8"/>
      <c r="W30" s="22"/>
      <c r="X30" s="22"/>
      <c r="Y30" s="22"/>
      <c r="Z30" s="16"/>
      <c r="AA30" s="16"/>
      <c r="AB30" s="16"/>
      <c r="AC30" s="16"/>
      <c r="AD30" s="16"/>
      <c r="AE30" s="16"/>
      <c r="AF30" s="18"/>
      <c r="AG30" s="6"/>
      <c r="AH30" s="6"/>
      <c r="AI30" s="6"/>
    </row>
    <row r="31" spans="2:35" x14ac:dyDescent="0.35">
      <c r="B31" s="15"/>
      <c r="C31" s="16"/>
      <c r="D31" s="16"/>
      <c r="E31" s="16"/>
      <c r="F31" s="16"/>
      <c r="G31" s="26"/>
      <c r="H31" s="26"/>
      <c r="I31" s="26"/>
      <c r="K31" s="16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8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6"/>
      <c r="AH31" s="6"/>
      <c r="AI31" s="6"/>
    </row>
    <row r="32" spans="2:35" x14ac:dyDescent="0.35">
      <c r="B32" s="15" t="s">
        <v>26</v>
      </c>
      <c r="C32" s="16"/>
      <c r="D32" s="16"/>
      <c r="E32" s="16"/>
      <c r="F32" s="16"/>
      <c r="G32" s="27"/>
      <c r="H32" s="27"/>
      <c r="I32" s="27"/>
      <c r="K32" s="16"/>
      <c r="L32" s="15" t="s">
        <v>26</v>
      </c>
      <c r="M32" s="16"/>
      <c r="N32" s="16"/>
      <c r="O32" s="16"/>
      <c r="P32" s="16"/>
      <c r="Q32" s="16"/>
      <c r="R32" s="16"/>
      <c r="S32" s="16"/>
      <c r="T32" s="16"/>
      <c r="U32" s="16"/>
      <c r="V32" s="18"/>
      <c r="W32" s="16" t="s">
        <v>26</v>
      </c>
      <c r="X32" s="16"/>
      <c r="Y32" s="16"/>
      <c r="Z32" s="16"/>
      <c r="AA32" s="16"/>
      <c r="AB32" s="16"/>
      <c r="AC32" s="16"/>
      <c r="AD32" s="16"/>
      <c r="AE32" s="16"/>
      <c r="AF32" s="18"/>
      <c r="AG32" s="6"/>
      <c r="AH32" s="6"/>
      <c r="AI32" s="6"/>
    </row>
    <row r="33" spans="2:35" x14ac:dyDescent="0.35">
      <c r="B33" s="15" t="s">
        <v>32</v>
      </c>
      <c r="C33" s="16"/>
      <c r="D33" s="16"/>
      <c r="E33" s="16"/>
      <c r="F33" s="16"/>
      <c r="G33" s="27"/>
      <c r="H33" s="27"/>
      <c r="I33" s="27"/>
      <c r="K33" s="16"/>
      <c r="L33" s="15" t="s">
        <v>25</v>
      </c>
      <c r="M33" s="16"/>
      <c r="N33" s="16"/>
      <c r="O33" s="16"/>
      <c r="P33" s="16"/>
      <c r="Q33" s="16"/>
      <c r="R33" s="16"/>
      <c r="S33" s="16"/>
      <c r="T33" s="16"/>
      <c r="U33" s="16"/>
      <c r="V33" s="18"/>
      <c r="W33" s="16" t="s">
        <v>27</v>
      </c>
      <c r="X33" s="16"/>
      <c r="Y33" s="16"/>
      <c r="Z33" s="16"/>
      <c r="AA33" s="16"/>
      <c r="AB33" s="16"/>
      <c r="AC33" s="16"/>
      <c r="AD33" s="16"/>
      <c r="AE33" s="16"/>
      <c r="AF33" s="18"/>
      <c r="AG33" s="6"/>
      <c r="AH33" s="6"/>
      <c r="AI33" s="6"/>
    </row>
    <row r="34" spans="2:35" x14ac:dyDescent="0.35">
      <c r="B34" s="15" t="s">
        <v>31</v>
      </c>
      <c r="C34" s="16"/>
      <c r="D34" s="16"/>
      <c r="E34" s="16"/>
      <c r="F34" s="16"/>
      <c r="G34" s="16"/>
      <c r="H34" s="16"/>
      <c r="I34" s="16"/>
      <c r="J34" s="16"/>
      <c r="K34" s="16"/>
      <c r="L34" s="15" t="s">
        <v>31</v>
      </c>
      <c r="M34" s="16"/>
      <c r="N34" s="16"/>
      <c r="O34" s="16"/>
      <c r="P34" s="16"/>
      <c r="Q34" s="16"/>
      <c r="R34" s="16"/>
      <c r="S34" s="16"/>
      <c r="T34" s="16"/>
      <c r="U34" s="16"/>
      <c r="V34" s="18"/>
      <c r="W34" s="16" t="s">
        <v>31</v>
      </c>
      <c r="X34" s="16"/>
      <c r="Y34" s="16"/>
      <c r="Z34" s="16"/>
      <c r="AA34" s="16"/>
      <c r="AB34" s="16"/>
      <c r="AC34" s="16"/>
      <c r="AD34" s="16"/>
      <c r="AE34" s="16"/>
      <c r="AF34" s="18"/>
      <c r="AG34" s="6"/>
      <c r="AH34" s="6"/>
      <c r="AI34" s="6"/>
    </row>
    <row r="35" spans="2:35" x14ac:dyDescent="0.35">
      <c r="B35" s="7"/>
      <c r="C35" s="8"/>
      <c r="D35" s="8"/>
      <c r="E35" s="8"/>
      <c r="F35" s="8"/>
      <c r="G35" s="8"/>
      <c r="H35" s="8"/>
      <c r="I35" s="8"/>
      <c r="J35" s="8"/>
      <c r="K35" s="8"/>
      <c r="L35" s="7"/>
      <c r="M35" s="8"/>
      <c r="N35" s="8"/>
      <c r="O35" s="8"/>
      <c r="P35" s="8"/>
      <c r="Q35" s="8"/>
      <c r="R35" s="8"/>
      <c r="S35" s="8"/>
      <c r="T35" s="8"/>
      <c r="U35" s="8"/>
      <c r="V35" s="9"/>
      <c r="W35" s="8"/>
      <c r="X35" s="8"/>
      <c r="Y35" s="8"/>
      <c r="Z35" s="8"/>
      <c r="AA35" s="8"/>
      <c r="AB35" s="8"/>
      <c r="AC35" s="8"/>
      <c r="AD35" s="8"/>
      <c r="AE35" s="8"/>
      <c r="AF35" s="9"/>
    </row>
  </sheetData>
  <mergeCells count="54">
    <mergeCell ref="G5:AF5"/>
    <mergeCell ref="G6:AF6"/>
    <mergeCell ref="W29:Y29"/>
    <mergeCell ref="W27:AF27"/>
    <mergeCell ref="AE8:AE10"/>
    <mergeCell ref="AA9:AA10"/>
    <mergeCell ref="AB9:AB10"/>
    <mergeCell ref="AC9:AC10"/>
    <mergeCell ref="AD9:AD10"/>
    <mergeCell ref="H21:I21"/>
    <mergeCell ref="J21:K21"/>
    <mergeCell ref="H17:K17"/>
    <mergeCell ref="H22:I23"/>
    <mergeCell ref="J22:K23"/>
    <mergeCell ref="H18:I18"/>
    <mergeCell ref="J18:K18"/>
    <mergeCell ref="G9:M9"/>
    <mergeCell ref="N9:S9"/>
    <mergeCell ref="U9:U10"/>
    <mergeCell ref="W9:W10"/>
    <mergeCell ref="B9:F9"/>
    <mergeCell ref="B27:D27"/>
    <mergeCell ref="T9:T10"/>
    <mergeCell ref="X9:X10"/>
    <mergeCell ref="B8:F8"/>
    <mergeCell ref="B2:AF2"/>
    <mergeCell ref="B3:AF3"/>
    <mergeCell ref="G7:Z7"/>
    <mergeCell ref="AA7:AE7"/>
    <mergeCell ref="AF7:AF10"/>
    <mergeCell ref="G8:U8"/>
    <mergeCell ref="V8:Y8"/>
    <mergeCell ref="Z8:Z10"/>
    <mergeCell ref="AA8:AB8"/>
    <mergeCell ref="AC8:AD8"/>
    <mergeCell ref="Y9:Y10"/>
    <mergeCell ref="B5:F7"/>
    <mergeCell ref="C18:C20"/>
    <mergeCell ref="D18:D20"/>
    <mergeCell ref="E18:E20"/>
    <mergeCell ref="F18:F20"/>
    <mergeCell ref="C17:F17"/>
    <mergeCell ref="H19:I19"/>
    <mergeCell ref="H20:I20"/>
    <mergeCell ref="J19:K19"/>
    <mergeCell ref="J20:K20"/>
    <mergeCell ref="T23:U24"/>
    <mergeCell ref="V23:V24"/>
    <mergeCell ref="N20:V20"/>
    <mergeCell ref="N17:U17"/>
    <mergeCell ref="N18:R18"/>
    <mergeCell ref="N19:R19"/>
    <mergeCell ref="N21:R21"/>
    <mergeCell ref="N22:R22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51" orientation="landscape" r:id="rId1"/>
  <headerFooter>
    <oddHeader>&amp;RJPK/RPK2023/T45</oddHeader>
    <oddFooter>&amp;LKEMASKINI: 19 OKTOBER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MARKS TEMPLATE (PKK+PA) T123</vt:lpstr>
      <vt:lpstr>MARKS TEMPLATE (PKK+PA) (T45)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MOHD HASNAN ZAKARIA</cp:lastModifiedBy>
  <cp:lastPrinted>2023-11-14T07:19:37Z</cp:lastPrinted>
  <dcterms:created xsi:type="dcterms:W3CDTF">2022-08-19T00:44:29Z</dcterms:created>
  <dcterms:modified xsi:type="dcterms:W3CDTF">2023-06-21T02:32:19Z</dcterms:modified>
</cp:coreProperties>
</file>