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irus Atida\OneDrive\Desktop\DOKUMEN SLDN DALAM PORTAL\"/>
    </mc:Choice>
  </mc:AlternateContent>
  <xr:revisionPtr revIDLastSave="0" documentId="8_{E32315B9-0177-47D2-9CD4-711B38A4E639}" xr6:coauthVersionLast="47" xr6:coauthVersionMax="47" xr10:uidLastSave="{00000000-0000-0000-0000-000000000000}"/>
  <bookViews>
    <workbookView xWindow="-120" yWindow="-120" windowWidth="29040" windowHeight="15840" tabRatio="827" firstSheet="9" activeTab="22" xr2:uid="{00000000-000D-0000-FFFF-FFFF00000000}"/>
  </bookViews>
  <sheets>
    <sheet name="Perancangan" sheetId="11" r:id="rId1"/>
    <sheet name="Kompetensi Sosial" sheetId="10" r:id="rId2"/>
    <sheet name="PP(1)" sheetId="12" r:id="rId3"/>
    <sheet name="PP(2)" sheetId="19" r:id="rId4"/>
    <sheet name="PP(3)" sheetId="21" r:id="rId5"/>
    <sheet name="PP(4)" sheetId="23" r:id="rId6"/>
    <sheet name="PP(5)" sheetId="25" r:id="rId7"/>
    <sheet name="PP(6)" sheetId="27" r:id="rId8"/>
    <sheet name="PP(7)" sheetId="29" r:id="rId9"/>
    <sheet name="PP(8)" sheetId="31" r:id="rId10"/>
    <sheet name="PP(9)" sheetId="33" r:id="rId11"/>
    <sheet name="PP(10)" sheetId="35" r:id="rId12"/>
    <sheet name="TS(1)" sheetId="16" r:id="rId13"/>
    <sheet name="TS(2)" sheetId="20" r:id="rId14"/>
    <sheet name="TS(3)" sheetId="22" r:id="rId15"/>
    <sheet name="TS(4)" sheetId="24" r:id="rId16"/>
    <sheet name="TS(5)" sheetId="26" r:id="rId17"/>
    <sheet name="TS(6)" sheetId="28" r:id="rId18"/>
    <sheet name="TS(7)" sheetId="30" r:id="rId19"/>
    <sheet name="TS(8)" sheetId="32" r:id="rId20"/>
    <sheet name="TS(9)" sheetId="34" r:id="rId21"/>
    <sheet name="TS(10)" sheetId="36" r:id="rId22"/>
    <sheet name="KESELURUHAN" sheetId="15" r:id="rId23"/>
    <sheet name="Pra-Bentang" sheetId="46" r:id="rId24"/>
    <sheet name="ScoreSheetProjekAkhir" sheetId="18" r:id="rId25"/>
    <sheet name="PA(1)" sheetId="17" r:id="rId26"/>
    <sheet name="PA(2)" sheetId="37" r:id="rId27"/>
    <sheet name="PA(3)" sheetId="38" r:id="rId28"/>
    <sheet name="PA(4)" sheetId="39" r:id="rId29"/>
    <sheet name="PA(5)" sheetId="40" r:id="rId30"/>
    <sheet name="PA(6)" sheetId="41" r:id="rId31"/>
    <sheet name="PA(7)" sheetId="42" r:id="rId32"/>
    <sheet name="PA(8)" sheetId="43" r:id="rId33"/>
    <sheet name="PA(9)" sheetId="44" r:id="rId34"/>
    <sheet name="PA(10)" sheetId="45" r:id="rId35"/>
  </sheets>
  <externalReferences>
    <externalReference r:id="rId36"/>
  </externalReferences>
  <definedNames>
    <definedName name="_xlnm.Print_Area" localSheetId="22">KESELURUHAN!$A$1:$T$30</definedName>
    <definedName name="_xlnm.Print_Area" localSheetId="1">'Kompetensi Sosial'!$A$1:$Y$22</definedName>
    <definedName name="_xlnm.Print_Area" localSheetId="25">'PA(1)'!$B$2:$P$105</definedName>
    <definedName name="_xlnm.Print_Area" localSheetId="34">'PA(10)'!$A$1:$O$103</definedName>
    <definedName name="_xlnm.Print_Area" localSheetId="26">'PA(2)'!$B$2:$P$105</definedName>
    <definedName name="_xlnm.Print_Area" localSheetId="27">'PA(3)'!$B$2:$P$105</definedName>
    <definedName name="_xlnm.Print_Area" localSheetId="28">'PA(4)'!$B$2:$P$105</definedName>
    <definedName name="_xlnm.Print_Area" localSheetId="29">'PA(5)'!$A$1:$O$103</definedName>
    <definedName name="_xlnm.Print_Area" localSheetId="30">'PA(6)'!$A$1:$O$103</definedName>
    <definedName name="_xlnm.Print_Area" localSheetId="31">'PA(7)'!$A$1:$O$103</definedName>
    <definedName name="_xlnm.Print_Area" localSheetId="32">'PA(8)'!$A$1:$O$103</definedName>
    <definedName name="_xlnm.Print_Area" localSheetId="33">'PA(9)'!$A$1:$O$103</definedName>
    <definedName name="_xlnm.Print_Area" localSheetId="0">Perancangan!$A$1:$Q$34</definedName>
    <definedName name="_xlnm.Print_Area" localSheetId="2">'PP(1)'!$A$1:$AC$34</definedName>
    <definedName name="_xlnm.Print_Area" localSheetId="11">'PP(10)'!$A$1:$AC$34</definedName>
    <definedName name="_xlnm.Print_Area" localSheetId="3">'PP(2)'!$A$1:$AC$34</definedName>
    <definedName name="_xlnm.Print_Area" localSheetId="4">'PP(3)'!$A$1:$AC$34</definedName>
    <definedName name="_xlnm.Print_Area" localSheetId="5">'PP(4)'!$A$1:$AC$34</definedName>
    <definedName name="_xlnm.Print_Area" localSheetId="6">'PP(5)'!$A$1:$AC$34</definedName>
    <definedName name="_xlnm.Print_Area" localSheetId="7">'PP(6)'!$A$1:$AC$34</definedName>
    <definedName name="_xlnm.Print_Area" localSheetId="8">'PP(7)'!$A$1:$AC$34</definedName>
    <definedName name="_xlnm.Print_Area" localSheetId="9">'PP(8)'!$A$1:$AC$34</definedName>
    <definedName name="_xlnm.Print_Area" localSheetId="10">'PP(9)'!$A$1:$AC$34</definedName>
    <definedName name="_xlnm.Print_Area" localSheetId="23">'Pra-Bentang'!$B$1:$P$79</definedName>
    <definedName name="_xlnm.Print_Area" localSheetId="24">ScoreSheetProjekAkhir!$A$1:$CZ$31</definedName>
    <definedName name="_xlnm.Print_Area" localSheetId="12">'TS(1)'!$A$1:$O$77</definedName>
    <definedName name="_xlnm.Print_Area" localSheetId="21">'TS(10)'!$A$1:$O$77</definedName>
    <definedName name="_xlnm.Print_Area" localSheetId="13">'TS(2)'!$A$1:$O$77</definedName>
    <definedName name="_xlnm.Print_Area" localSheetId="14">'TS(3)'!$A$1:$O$77</definedName>
    <definedName name="_xlnm.Print_Area" localSheetId="15">'TS(4)'!$A$1:$O$77</definedName>
    <definedName name="_xlnm.Print_Area" localSheetId="16">'TS(5)'!$A$1:$O$77</definedName>
    <definedName name="_xlnm.Print_Area" localSheetId="17">'TS(6)'!$A$1:$O$77</definedName>
    <definedName name="_xlnm.Print_Area" localSheetId="18">'TS(7)'!$A$1:$O$77</definedName>
    <definedName name="_xlnm.Print_Area" localSheetId="19">'TS(8)'!$A$1:$O$77</definedName>
    <definedName name="_xlnm.Print_Area" localSheetId="20">'TS(9)'!$A$1:$O$77</definedName>
    <definedName name="_xlnm.Print_Titles" localSheetId="22">KESELURUHAN!$1:$20</definedName>
    <definedName name="_xlnm.Print_Titles" localSheetId="1">'Kompetensi Sosial'!$1:$10</definedName>
    <definedName name="_xlnm.Print_Titles" localSheetId="0">Perancangan!$2:$10</definedName>
    <definedName name="_xlnm.Print_Titles" localSheetId="2">'PP(1)'!$1:$11</definedName>
    <definedName name="_xlnm.Print_Titles" localSheetId="11">'PP(10)'!$1:$11</definedName>
    <definedName name="_xlnm.Print_Titles" localSheetId="3">'PP(2)'!$1:$11</definedName>
    <definedName name="_xlnm.Print_Titles" localSheetId="4">'PP(3)'!$1:$11</definedName>
    <definedName name="_xlnm.Print_Titles" localSheetId="5">'PP(4)'!$1:$11</definedName>
    <definedName name="_xlnm.Print_Titles" localSheetId="6">'PP(5)'!$1:$11</definedName>
    <definedName name="_xlnm.Print_Titles" localSheetId="7">'PP(6)'!$1:$11</definedName>
    <definedName name="_xlnm.Print_Titles" localSheetId="8">'PP(7)'!$1:$11</definedName>
    <definedName name="_xlnm.Print_Titles" localSheetId="9">'PP(8)'!$1:$11</definedName>
    <definedName name="_xlnm.Print_Titles" localSheetId="10">'PP(9)'!$1:$11</definedName>
    <definedName name="STATUS">[1]P02!$S$4:$S$5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2" i="10" l="1"/>
  <c r="V13" i="10"/>
  <c r="V14" i="10"/>
  <c r="V15" i="10"/>
  <c r="V16" i="10"/>
  <c r="V17" i="10"/>
  <c r="V18" i="10"/>
  <c r="V19" i="10"/>
  <c r="V20" i="10"/>
  <c r="V11" i="10"/>
  <c r="F12" i="36" l="1"/>
  <c r="J42" i="36" s="1"/>
  <c r="F12" i="34"/>
  <c r="I42" i="34" s="1"/>
  <c r="F12" i="32"/>
  <c r="I42" i="32" s="1"/>
  <c r="F12" i="30"/>
  <c r="J42" i="30" s="1"/>
  <c r="F12" i="28"/>
  <c r="J42" i="28" s="1"/>
  <c r="F12" i="26"/>
  <c r="J42" i="26" s="1"/>
  <c r="F12" i="24"/>
  <c r="I42" i="24" s="1"/>
  <c r="J42" i="24"/>
  <c r="F12" i="22"/>
  <c r="J42" i="22" s="1"/>
  <c r="I42" i="22"/>
  <c r="F12" i="20"/>
  <c r="J42" i="20" s="1"/>
  <c r="K25" i="45"/>
  <c r="K26" i="45"/>
  <c r="K27" i="45"/>
  <c r="K28" i="45"/>
  <c r="K29" i="45"/>
  <c r="K33" i="45"/>
  <c r="K34" i="45"/>
  <c r="K35" i="45"/>
  <c r="K36" i="45"/>
  <c r="L33" i="45"/>
  <c r="M33" i="45"/>
  <c r="K40" i="45"/>
  <c r="K41" i="45"/>
  <c r="K42" i="45"/>
  <c r="K43" i="45"/>
  <c r="K44" i="45"/>
  <c r="K45" i="45"/>
  <c r="L40" i="45"/>
  <c r="M40" i="45"/>
  <c r="K25" i="44"/>
  <c r="K26" i="44"/>
  <c r="K27" i="44"/>
  <c r="K28" i="44"/>
  <c r="K29" i="44"/>
  <c r="L25" i="44"/>
  <c r="K33" i="44"/>
  <c r="K34" i="44"/>
  <c r="K35" i="44"/>
  <c r="K36" i="44"/>
  <c r="L33" i="44"/>
  <c r="M33" i="44"/>
  <c r="K40" i="44"/>
  <c r="L40" i="44" s="1"/>
  <c r="M40" i="44" s="1"/>
  <c r="K41" i="44"/>
  <c r="K42" i="44"/>
  <c r="K43" i="44"/>
  <c r="K44" i="44"/>
  <c r="K45" i="44"/>
  <c r="K25" i="43"/>
  <c r="K26" i="43"/>
  <c r="K27" i="43"/>
  <c r="K28" i="43"/>
  <c r="K29" i="43"/>
  <c r="L25" i="43"/>
  <c r="M25" i="43"/>
  <c r="K33" i="43"/>
  <c r="L33" i="43" s="1"/>
  <c r="M33" i="43" s="1"/>
  <c r="K34" i="43"/>
  <c r="K35" i="43"/>
  <c r="K36" i="43"/>
  <c r="K40" i="43"/>
  <c r="K41" i="43"/>
  <c r="K42" i="43"/>
  <c r="K43" i="43"/>
  <c r="K44" i="43"/>
  <c r="K45" i="43"/>
  <c r="K25" i="42"/>
  <c r="K26" i="42"/>
  <c r="K27" i="42"/>
  <c r="K28" i="42"/>
  <c r="K29" i="42"/>
  <c r="L25" i="42"/>
  <c r="M25" i="42"/>
  <c r="K33" i="42"/>
  <c r="L33" i="42" s="1"/>
  <c r="K34" i="42"/>
  <c r="K35" i="42"/>
  <c r="K36" i="42"/>
  <c r="K40" i="42"/>
  <c r="L40" i="42" s="1"/>
  <c r="M40" i="42" s="1"/>
  <c r="K41" i="42"/>
  <c r="K42" i="42"/>
  <c r="K43" i="42"/>
  <c r="K44" i="42"/>
  <c r="K45" i="42"/>
  <c r="K25" i="41"/>
  <c r="L25" i="41" s="1"/>
  <c r="K26" i="41"/>
  <c r="K27" i="41"/>
  <c r="K28" i="41"/>
  <c r="K29" i="41"/>
  <c r="K33" i="41"/>
  <c r="K34" i="41"/>
  <c r="K35" i="41"/>
  <c r="K36" i="41"/>
  <c r="K40" i="41"/>
  <c r="K41" i="41"/>
  <c r="L40" i="41" s="1"/>
  <c r="M40" i="41" s="1"/>
  <c r="K42" i="41"/>
  <c r="K43" i="41"/>
  <c r="K44" i="41"/>
  <c r="K45" i="41"/>
  <c r="K25" i="40"/>
  <c r="K26" i="40"/>
  <c r="K27" i="40"/>
  <c r="K28" i="40"/>
  <c r="K29" i="40"/>
  <c r="K33" i="40"/>
  <c r="K34" i="40"/>
  <c r="K35" i="40"/>
  <c r="K36" i="40"/>
  <c r="K40" i="40"/>
  <c r="L40" i="40" s="1"/>
  <c r="M40" i="40" s="1"/>
  <c r="K41" i="40"/>
  <c r="K42" i="40"/>
  <c r="K43" i="40"/>
  <c r="K44" i="40"/>
  <c r="K45" i="40"/>
  <c r="L26" i="39"/>
  <c r="M26" i="39" s="1"/>
  <c r="L27" i="39"/>
  <c r="L28" i="39"/>
  <c r="L29" i="39"/>
  <c r="L30" i="39"/>
  <c r="L34" i="39"/>
  <c r="L35" i="39"/>
  <c r="L36" i="39"/>
  <c r="L37" i="39"/>
  <c r="L41" i="39"/>
  <c r="L42" i="39"/>
  <c r="L43" i="39"/>
  <c r="L44" i="39"/>
  <c r="L45" i="39"/>
  <c r="L46" i="39"/>
  <c r="L26" i="38"/>
  <c r="L27" i="38"/>
  <c r="L28" i="38"/>
  <c r="L29" i="38"/>
  <c r="L30" i="38"/>
  <c r="L34" i="38"/>
  <c r="L35" i="38"/>
  <c r="L36" i="38"/>
  <c r="L37" i="38"/>
  <c r="L41" i="38"/>
  <c r="L42" i="38"/>
  <c r="L43" i="38"/>
  <c r="L44" i="38"/>
  <c r="L45" i="38"/>
  <c r="L46" i="38"/>
  <c r="L26" i="37"/>
  <c r="L27" i="37"/>
  <c r="L28" i="37"/>
  <c r="L29" i="37"/>
  <c r="L30" i="37"/>
  <c r="L34" i="37"/>
  <c r="L35" i="37"/>
  <c r="L36" i="37"/>
  <c r="L37" i="37"/>
  <c r="M34" i="37"/>
  <c r="N34" i="37"/>
  <c r="L41" i="37"/>
  <c r="L42" i="37"/>
  <c r="L43" i="37"/>
  <c r="L44" i="37"/>
  <c r="L45" i="37"/>
  <c r="L46" i="37"/>
  <c r="M41" i="37"/>
  <c r="N41" i="37"/>
  <c r="F12" i="16"/>
  <c r="I42" i="16" s="1"/>
  <c r="R5" i="15"/>
  <c r="N41" i="17"/>
  <c r="L35" i="17"/>
  <c r="L42" i="17"/>
  <c r="L43" i="17"/>
  <c r="L44" i="17"/>
  <c r="L45" i="17"/>
  <c r="L46" i="17"/>
  <c r="L41" i="17"/>
  <c r="M41" i="17" s="1"/>
  <c r="L36" i="17"/>
  <c r="L37" i="17"/>
  <c r="L34" i="17"/>
  <c r="L27" i="17"/>
  <c r="L28" i="17"/>
  <c r="L29" i="17"/>
  <c r="L30" i="17"/>
  <c r="L26" i="17"/>
  <c r="AA21" i="35"/>
  <c r="AE21" i="35" s="1"/>
  <c r="AF20" i="35" s="1"/>
  <c r="AA31" i="33"/>
  <c r="AA17" i="31"/>
  <c r="AA19" i="29"/>
  <c r="AA29" i="27"/>
  <c r="AA17" i="23"/>
  <c r="AE17" i="23" s="1"/>
  <c r="AF16" i="23" s="1"/>
  <c r="AA29" i="19"/>
  <c r="I43" i="20"/>
  <c r="J43" i="20" s="1"/>
  <c r="I43" i="22"/>
  <c r="J43" i="22" s="1"/>
  <c r="I43" i="26"/>
  <c r="J43" i="26" s="1"/>
  <c r="I43" i="34"/>
  <c r="J43" i="34" s="1"/>
  <c r="I43" i="36"/>
  <c r="J43" i="36" s="1"/>
  <c r="V21" i="10"/>
  <c r="I43" i="16"/>
  <c r="J43" i="16" s="1"/>
  <c r="E37" i="36"/>
  <c r="E36" i="36"/>
  <c r="E35" i="36"/>
  <c r="E34" i="36"/>
  <c r="E33" i="36"/>
  <c r="E32" i="36"/>
  <c r="E31" i="36"/>
  <c r="E30" i="36"/>
  <c r="E29" i="36"/>
  <c r="E28" i="36"/>
  <c r="E27" i="36"/>
  <c r="E26" i="36"/>
  <c r="E25" i="36"/>
  <c r="E24" i="36"/>
  <c r="E23" i="36"/>
  <c r="E22" i="36"/>
  <c r="E21" i="36"/>
  <c r="E20" i="36"/>
  <c r="E19" i="36"/>
  <c r="E18" i="36"/>
  <c r="E17" i="36"/>
  <c r="E16" i="36"/>
  <c r="E37" i="34"/>
  <c r="E36" i="34"/>
  <c r="E35" i="34"/>
  <c r="E34" i="34"/>
  <c r="E33" i="34"/>
  <c r="E32" i="34"/>
  <c r="E31" i="34"/>
  <c r="E30" i="34"/>
  <c r="E29" i="34"/>
  <c r="E28" i="34"/>
  <c r="E27" i="34"/>
  <c r="E26" i="34"/>
  <c r="E25" i="34"/>
  <c r="E24" i="34"/>
  <c r="E23" i="34"/>
  <c r="E22" i="34"/>
  <c r="E21" i="34"/>
  <c r="E20" i="34"/>
  <c r="E19" i="34"/>
  <c r="E18" i="34"/>
  <c r="E17" i="34"/>
  <c r="E16" i="34"/>
  <c r="E37" i="32"/>
  <c r="E36" i="32"/>
  <c r="E35" i="32"/>
  <c r="E34" i="32"/>
  <c r="E33" i="32"/>
  <c r="E32" i="32"/>
  <c r="E31" i="32"/>
  <c r="E30" i="32"/>
  <c r="E29" i="32"/>
  <c r="E28" i="32"/>
  <c r="E27" i="32"/>
  <c r="E26" i="32"/>
  <c r="E25" i="32"/>
  <c r="E24" i="32"/>
  <c r="E23" i="32"/>
  <c r="E22" i="32"/>
  <c r="E21" i="32"/>
  <c r="E20" i="32"/>
  <c r="E19" i="32"/>
  <c r="E18" i="32"/>
  <c r="E17" i="32"/>
  <c r="E16" i="32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E24" i="30"/>
  <c r="E23" i="30"/>
  <c r="E22" i="30"/>
  <c r="E21" i="30"/>
  <c r="E20" i="30"/>
  <c r="E19" i="30"/>
  <c r="E18" i="30"/>
  <c r="E17" i="30"/>
  <c r="E16" i="30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37" i="24"/>
  <c r="E36" i="24"/>
  <c r="E35" i="24"/>
  <c r="E34" i="24"/>
  <c r="E33" i="24"/>
  <c r="E32" i="24"/>
  <c r="E31" i="24"/>
  <c r="E30" i="24"/>
  <c r="E29" i="24"/>
  <c r="E28" i="24"/>
  <c r="E27" i="24"/>
  <c r="E26" i="24"/>
  <c r="E25" i="24"/>
  <c r="E24" i="24"/>
  <c r="E23" i="24"/>
  <c r="E22" i="24"/>
  <c r="E21" i="24"/>
  <c r="E20" i="24"/>
  <c r="E19" i="24"/>
  <c r="E18" i="24"/>
  <c r="E17" i="24"/>
  <c r="E16" i="24"/>
  <c r="E37" i="22"/>
  <c r="E36" i="22"/>
  <c r="E35" i="22"/>
  <c r="E34" i="22"/>
  <c r="E33" i="22"/>
  <c r="E32" i="22"/>
  <c r="E31" i="22"/>
  <c r="E30" i="22"/>
  <c r="E29" i="22"/>
  <c r="E28" i="22"/>
  <c r="E27" i="22"/>
  <c r="E26" i="22"/>
  <c r="E25" i="22"/>
  <c r="E24" i="22"/>
  <c r="E23" i="22"/>
  <c r="E22" i="22"/>
  <c r="E21" i="22"/>
  <c r="E20" i="22"/>
  <c r="E19" i="22"/>
  <c r="E18" i="22"/>
  <c r="E17" i="22"/>
  <c r="E16" i="22"/>
  <c r="E37" i="20"/>
  <c r="E36" i="20"/>
  <c r="E35" i="20"/>
  <c r="E34" i="20"/>
  <c r="E33" i="20"/>
  <c r="E32" i="20"/>
  <c r="E31" i="20"/>
  <c r="E30" i="20"/>
  <c r="E29" i="20"/>
  <c r="E28" i="20"/>
  <c r="E27" i="20"/>
  <c r="E26" i="20"/>
  <c r="E25" i="20"/>
  <c r="E24" i="20"/>
  <c r="E23" i="20"/>
  <c r="E22" i="20"/>
  <c r="E21" i="20"/>
  <c r="E20" i="20"/>
  <c r="E19" i="20"/>
  <c r="E18" i="20"/>
  <c r="E17" i="20"/>
  <c r="E16" i="20"/>
  <c r="C37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37" i="32"/>
  <c r="C36" i="32"/>
  <c r="C35" i="32"/>
  <c r="C34" i="32"/>
  <c r="C33" i="32"/>
  <c r="C32" i="32"/>
  <c r="C31" i="32"/>
  <c r="C30" i="32"/>
  <c r="C29" i="32"/>
  <c r="C28" i="32"/>
  <c r="C27" i="32"/>
  <c r="C26" i="32"/>
  <c r="C25" i="32"/>
  <c r="C24" i="32"/>
  <c r="C23" i="32"/>
  <c r="C22" i="32"/>
  <c r="C21" i="32"/>
  <c r="C20" i="32"/>
  <c r="C19" i="32"/>
  <c r="C18" i="32"/>
  <c r="C17" i="32"/>
  <c r="C16" i="32"/>
  <c r="C37" i="30"/>
  <c r="C36" i="30"/>
  <c r="C35" i="30"/>
  <c r="C34" i="30"/>
  <c r="C33" i="30"/>
  <c r="C32" i="30"/>
  <c r="C31" i="30"/>
  <c r="C30" i="30"/>
  <c r="C29" i="30"/>
  <c r="C28" i="30"/>
  <c r="C27" i="30"/>
  <c r="C26" i="30"/>
  <c r="C25" i="30"/>
  <c r="C24" i="30"/>
  <c r="C23" i="30"/>
  <c r="C22" i="30"/>
  <c r="C21" i="30"/>
  <c r="C20" i="30"/>
  <c r="C19" i="30"/>
  <c r="C18" i="30"/>
  <c r="C17" i="30"/>
  <c r="C16" i="30"/>
  <c r="C37" i="28"/>
  <c r="C36" i="28"/>
  <c r="C35" i="28"/>
  <c r="C34" i="28"/>
  <c r="C33" i="28"/>
  <c r="C32" i="28"/>
  <c r="C31" i="28"/>
  <c r="C30" i="28"/>
  <c r="C29" i="28"/>
  <c r="C28" i="28"/>
  <c r="C27" i="28"/>
  <c r="C26" i="28"/>
  <c r="C25" i="28"/>
  <c r="C24" i="28"/>
  <c r="C23" i="28"/>
  <c r="C22" i="28"/>
  <c r="C21" i="28"/>
  <c r="C20" i="28"/>
  <c r="C19" i="28"/>
  <c r="C18" i="28"/>
  <c r="C17" i="28"/>
  <c r="C16" i="28"/>
  <c r="C37" i="26"/>
  <c r="C36" i="26"/>
  <c r="C35" i="26"/>
  <c r="C34" i="26"/>
  <c r="C33" i="26"/>
  <c r="C32" i="26"/>
  <c r="C31" i="26"/>
  <c r="C30" i="26"/>
  <c r="C29" i="26"/>
  <c r="C28" i="26"/>
  <c r="C27" i="26"/>
  <c r="C26" i="26"/>
  <c r="C25" i="26"/>
  <c r="C24" i="26"/>
  <c r="C23" i="26"/>
  <c r="C22" i="26"/>
  <c r="C21" i="26"/>
  <c r="C20" i="26"/>
  <c r="C19" i="26"/>
  <c r="C18" i="26"/>
  <c r="C17" i="26"/>
  <c r="C16" i="26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37" i="22"/>
  <c r="C36" i="22"/>
  <c r="C35" i="22"/>
  <c r="C34" i="22"/>
  <c r="C33" i="22"/>
  <c r="C32" i="22"/>
  <c r="C31" i="22"/>
  <c r="C30" i="22"/>
  <c r="C29" i="22"/>
  <c r="C28" i="22"/>
  <c r="C27" i="22"/>
  <c r="C26" i="22"/>
  <c r="C25" i="22"/>
  <c r="C24" i="22"/>
  <c r="C23" i="22"/>
  <c r="C22" i="22"/>
  <c r="C21" i="22"/>
  <c r="C20" i="22"/>
  <c r="C19" i="22"/>
  <c r="C18" i="22"/>
  <c r="C17" i="22"/>
  <c r="C16" i="22"/>
  <c r="C37" i="20"/>
  <c r="C36" i="20"/>
  <c r="C35" i="20"/>
  <c r="C34" i="20"/>
  <c r="C33" i="20"/>
  <c r="C32" i="20"/>
  <c r="C31" i="20"/>
  <c r="C30" i="20"/>
  <c r="C29" i="20"/>
  <c r="C28" i="20"/>
  <c r="C27" i="20"/>
  <c r="C26" i="20"/>
  <c r="C25" i="20"/>
  <c r="C24" i="20"/>
  <c r="C23" i="20"/>
  <c r="C22" i="20"/>
  <c r="C21" i="20"/>
  <c r="C20" i="20"/>
  <c r="C19" i="20"/>
  <c r="C18" i="20"/>
  <c r="C17" i="20"/>
  <c r="C16" i="20"/>
  <c r="E35" i="16"/>
  <c r="E36" i="16"/>
  <c r="E37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16" i="16"/>
  <c r="Z32" i="19"/>
  <c r="AA32" i="19" s="1"/>
  <c r="Y33" i="35"/>
  <c r="Y32" i="35"/>
  <c r="Y31" i="35"/>
  <c r="Y30" i="35"/>
  <c r="Y29" i="35"/>
  <c r="Y28" i="35"/>
  <c r="Z28" i="35" s="1"/>
  <c r="AA28" i="35" s="1"/>
  <c r="AE28" i="35" s="1"/>
  <c r="Y27" i="35"/>
  <c r="Y26" i="35"/>
  <c r="Z26" i="35" s="1"/>
  <c r="AA26" i="35" s="1"/>
  <c r="Y25" i="35"/>
  <c r="Y24" i="35"/>
  <c r="Y23" i="35"/>
  <c r="Y22" i="35"/>
  <c r="Y21" i="35"/>
  <c r="Y20" i="35"/>
  <c r="Z20" i="35" s="1"/>
  <c r="AA20" i="35" s="1"/>
  <c r="Y19" i="35"/>
  <c r="Y18" i="35"/>
  <c r="Y17" i="35"/>
  <c r="Y16" i="35"/>
  <c r="Y15" i="35"/>
  <c r="Z15" i="35" s="1"/>
  <c r="AA15" i="35" s="1"/>
  <c r="AE15" i="35" s="1"/>
  <c r="Y14" i="35"/>
  <c r="Y13" i="35"/>
  <c r="Y12" i="35"/>
  <c r="Z12" i="35" s="1"/>
  <c r="AA12" i="35" s="1"/>
  <c r="AE12" i="35" s="1"/>
  <c r="Y33" i="33"/>
  <c r="Y32" i="33"/>
  <c r="Z32" i="33" s="1"/>
  <c r="AA32" i="33" s="1"/>
  <c r="Y31" i="33"/>
  <c r="Y30" i="33"/>
  <c r="Y29" i="33"/>
  <c r="Y28" i="33"/>
  <c r="Y27" i="33"/>
  <c r="Y26" i="33"/>
  <c r="Z26" i="33" s="1"/>
  <c r="AA26" i="33" s="1"/>
  <c r="Y25" i="33"/>
  <c r="Y24" i="33"/>
  <c r="Y23" i="33"/>
  <c r="Y22" i="33"/>
  <c r="Y21" i="33"/>
  <c r="Y20" i="33"/>
  <c r="Y19" i="33"/>
  <c r="Y18" i="33"/>
  <c r="Z18" i="33" s="1"/>
  <c r="Y17" i="33"/>
  <c r="Y16" i="33"/>
  <c r="Z16" i="33" s="1"/>
  <c r="AA16" i="33" s="1"/>
  <c r="Y15" i="33"/>
  <c r="Y14" i="33"/>
  <c r="Y13" i="33"/>
  <c r="Y12" i="33"/>
  <c r="Y33" i="31"/>
  <c r="Y32" i="31"/>
  <c r="Y31" i="31"/>
  <c r="Y30" i="31"/>
  <c r="Y29" i="31"/>
  <c r="Y28" i="31"/>
  <c r="Y27" i="31"/>
  <c r="Y26" i="31"/>
  <c r="Y25" i="31"/>
  <c r="Y24" i="31"/>
  <c r="Y23" i="31"/>
  <c r="Y22" i="31"/>
  <c r="Y21" i="31"/>
  <c r="Y20" i="31"/>
  <c r="Y19" i="31"/>
  <c r="Y18" i="31"/>
  <c r="Y17" i="31"/>
  <c r="Y16" i="31"/>
  <c r="Z16" i="31" s="1"/>
  <c r="Y15" i="31"/>
  <c r="Y14" i="31"/>
  <c r="Y13" i="31"/>
  <c r="Y12" i="31"/>
  <c r="Y33" i="29"/>
  <c r="Y32" i="29"/>
  <c r="Y31" i="29"/>
  <c r="Y30" i="29"/>
  <c r="Z30" i="29" s="1"/>
  <c r="AA30" i="29" s="1"/>
  <c r="AE30" i="29" s="1"/>
  <c r="AF29" i="29" s="1"/>
  <c r="Y29" i="29"/>
  <c r="Y28" i="29"/>
  <c r="Y27" i="29"/>
  <c r="Y26" i="29"/>
  <c r="Y25" i="29"/>
  <c r="Z25" i="29" s="1"/>
  <c r="AA25" i="29" s="1"/>
  <c r="AE25" i="29" s="1"/>
  <c r="Y24" i="29"/>
  <c r="Y23" i="29"/>
  <c r="Y22" i="29"/>
  <c r="Y21" i="29"/>
  <c r="Y20" i="29"/>
  <c r="Z20" i="29" s="1"/>
  <c r="AA20" i="29" s="1"/>
  <c r="Y19" i="29"/>
  <c r="Y18" i="29"/>
  <c r="Y17" i="29"/>
  <c r="Z17" i="29" s="1"/>
  <c r="AA17" i="29" s="1"/>
  <c r="Y16" i="29"/>
  <c r="Y15" i="29"/>
  <c r="Y14" i="29"/>
  <c r="Y13" i="29"/>
  <c r="Y12" i="29"/>
  <c r="Y33" i="27"/>
  <c r="Y32" i="27"/>
  <c r="Y31" i="27"/>
  <c r="Y30" i="27"/>
  <c r="Y29" i="27"/>
  <c r="Y28" i="27"/>
  <c r="Z28" i="27" s="1"/>
  <c r="AA28" i="27" s="1"/>
  <c r="AE28" i="27" s="1"/>
  <c r="Y27" i="27"/>
  <c r="Y26" i="27"/>
  <c r="Z26" i="27" s="1"/>
  <c r="AA26" i="27" s="1"/>
  <c r="Y25" i="27"/>
  <c r="Y24" i="27"/>
  <c r="Y23" i="27"/>
  <c r="Z23" i="27" s="1"/>
  <c r="AA23" i="27" s="1"/>
  <c r="Y22" i="27"/>
  <c r="Y21" i="27"/>
  <c r="Y20" i="27"/>
  <c r="Z20" i="27" s="1"/>
  <c r="AA20" i="27" s="1"/>
  <c r="AE20" i="27" s="1"/>
  <c r="AF19" i="27" s="1"/>
  <c r="Y19" i="27"/>
  <c r="Y18" i="27"/>
  <c r="Y17" i="27"/>
  <c r="Y16" i="27"/>
  <c r="Y15" i="27"/>
  <c r="Y14" i="27"/>
  <c r="Y13" i="27"/>
  <c r="Y12" i="27"/>
  <c r="Z12" i="27" s="1"/>
  <c r="AA12" i="27" s="1"/>
  <c r="Y33" i="25"/>
  <c r="Y32" i="25"/>
  <c r="Z32" i="25" s="1"/>
  <c r="AA32" i="25" s="1"/>
  <c r="AE32" i="25" s="1"/>
  <c r="Y31" i="25"/>
  <c r="Y30" i="25"/>
  <c r="Y29" i="25"/>
  <c r="Y28" i="25"/>
  <c r="Y27" i="25"/>
  <c r="Y26" i="25"/>
  <c r="Z26" i="25" s="1"/>
  <c r="AA26" i="25" s="1"/>
  <c r="AE26" i="25" s="1"/>
  <c r="AF25" i="25" s="1"/>
  <c r="Y25" i="25"/>
  <c r="Y24" i="25"/>
  <c r="Z24" i="25" s="1"/>
  <c r="AA24" i="25" s="1"/>
  <c r="AE24" i="25" s="1"/>
  <c r="Y23" i="25"/>
  <c r="Y22" i="25"/>
  <c r="Y21" i="25"/>
  <c r="Y20" i="25"/>
  <c r="Y19" i="25"/>
  <c r="Y18" i="25"/>
  <c r="Z18" i="25" s="1"/>
  <c r="Y17" i="25"/>
  <c r="Y16" i="25"/>
  <c r="Z16" i="25" s="1"/>
  <c r="AA16" i="25" s="1"/>
  <c r="Y15" i="25"/>
  <c r="Y14" i="25"/>
  <c r="Y13" i="25"/>
  <c r="Y12" i="25"/>
  <c r="Y33" i="23"/>
  <c r="Y32" i="23"/>
  <c r="Z32" i="23" s="1"/>
  <c r="Y31" i="23"/>
  <c r="Y30" i="23"/>
  <c r="Y29" i="23"/>
  <c r="Y28" i="23"/>
  <c r="Y27" i="23"/>
  <c r="Y26" i="23"/>
  <c r="Y25" i="23"/>
  <c r="Y24" i="23"/>
  <c r="Z24" i="23" s="1"/>
  <c r="Y23" i="23"/>
  <c r="Y22" i="23"/>
  <c r="Y21" i="23"/>
  <c r="Y20" i="23"/>
  <c r="Y19" i="23"/>
  <c r="Y18" i="23"/>
  <c r="Y17" i="23"/>
  <c r="Y16" i="23"/>
  <c r="Z16" i="23" s="1"/>
  <c r="AA16" i="23" s="1"/>
  <c r="Y15" i="23"/>
  <c r="Y14" i="23"/>
  <c r="Y13" i="23"/>
  <c r="Y12" i="23"/>
  <c r="Y33" i="21"/>
  <c r="Y32" i="21"/>
  <c r="Y31" i="21"/>
  <c r="Y30" i="21"/>
  <c r="Z30" i="21" s="1"/>
  <c r="Y29" i="21"/>
  <c r="Y28" i="21"/>
  <c r="Y27" i="21"/>
  <c r="Y26" i="21"/>
  <c r="Y25" i="21"/>
  <c r="Y24" i="21"/>
  <c r="Y23" i="21"/>
  <c r="Y22" i="21"/>
  <c r="Z22" i="21" s="1"/>
  <c r="AA22" i="21" s="1"/>
  <c r="Y21" i="21"/>
  <c r="Y20" i="21"/>
  <c r="Y19" i="21"/>
  <c r="Y18" i="21"/>
  <c r="Y17" i="21"/>
  <c r="Y16" i="21"/>
  <c r="Y15" i="21"/>
  <c r="Y14" i="21"/>
  <c r="Y13" i="21"/>
  <c r="Y12" i="21"/>
  <c r="Y33" i="19"/>
  <c r="Z33" i="19" s="1"/>
  <c r="AA33" i="19" s="1"/>
  <c r="Y32" i="19"/>
  <c r="Y31" i="19"/>
  <c r="Z31" i="19" s="1"/>
  <c r="AA31" i="19" s="1"/>
  <c r="Y30" i="19"/>
  <c r="Y29" i="19"/>
  <c r="Y28" i="19"/>
  <c r="Y27" i="19"/>
  <c r="Z27" i="19" s="1"/>
  <c r="Y26" i="19"/>
  <c r="Y25" i="19"/>
  <c r="Y24" i="19"/>
  <c r="Z24" i="19" s="1"/>
  <c r="AA24" i="19" s="1"/>
  <c r="Y23" i="19"/>
  <c r="Y22" i="19"/>
  <c r="Y21" i="19"/>
  <c r="Y20" i="19"/>
  <c r="Y19" i="19"/>
  <c r="Z19" i="19" s="1"/>
  <c r="AA19" i="19" s="1"/>
  <c r="Y18" i="19"/>
  <c r="Y17" i="19"/>
  <c r="Y16" i="19"/>
  <c r="Y15" i="19"/>
  <c r="Y14" i="19"/>
  <c r="Y13" i="19"/>
  <c r="Y12" i="19"/>
  <c r="D33" i="35"/>
  <c r="B33" i="35"/>
  <c r="D32" i="35"/>
  <c r="B32" i="35"/>
  <c r="D31" i="35"/>
  <c r="B31" i="35"/>
  <c r="D30" i="35"/>
  <c r="B30" i="35"/>
  <c r="D29" i="35"/>
  <c r="B29" i="35"/>
  <c r="D28" i="35"/>
  <c r="B28" i="35"/>
  <c r="D27" i="35"/>
  <c r="B27" i="35"/>
  <c r="D26" i="35"/>
  <c r="B26" i="35"/>
  <c r="D25" i="35"/>
  <c r="B25" i="35"/>
  <c r="D24" i="35"/>
  <c r="B24" i="35"/>
  <c r="D23" i="35"/>
  <c r="B23" i="35"/>
  <c r="D22" i="35"/>
  <c r="B22" i="35"/>
  <c r="D21" i="35"/>
  <c r="B21" i="35"/>
  <c r="D20" i="35"/>
  <c r="B20" i="35"/>
  <c r="D19" i="35"/>
  <c r="B19" i="35"/>
  <c r="D18" i="35"/>
  <c r="B18" i="35"/>
  <c r="D17" i="35"/>
  <c r="B17" i="35"/>
  <c r="D16" i="35"/>
  <c r="B16" i="35"/>
  <c r="D15" i="35"/>
  <c r="B15" i="35"/>
  <c r="D14" i="35"/>
  <c r="B14" i="35"/>
  <c r="D13" i="35"/>
  <c r="B13" i="35"/>
  <c r="D12" i="35"/>
  <c r="B12" i="35"/>
  <c r="D33" i="33"/>
  <c r="B33" i="33"/>
  <c r="D32" i="33"/>
  <c r="B32" i="33"/>
  <c r="D31" i="33"/>
  <c r="B31" i="33"/>
  <c r="D30" i="33"/>
  <c r="B30" i="33"/>
  <c r="D29" i="33"/>
  <c r="B29" i="33"/>
  <c r="D28" i="33"/>
  <c r="B28" i="33"/>
  <c r="D27" i="33"/>
  <c r="B27" i="33"/>
  <c r="D26" i="33"/>
  <c r="B26" i="33"/>
  <c r="D25" i="33"/>
  <c r="B25" i="33"/>
  <c r="D24" i="33"/>
  <c r="B24" i="33"/>
  <c r="D23" i="33"/>
  <c r="B23" i="33"/>
  <c r="D22" i="33"/>
  <c r="B22" i="33"/>
  <c r="D21" i="33"/>
  <c r="B21" i="33"/>
  <c r="D20" i="33"/>
  <c r="B20" i="33"/>
  <c r="D19" i="33"/>
  <c r="B19" i="33"/>
  <c r="D18" i="33"/>
  <c r="B18" i="33"/>
  <c r="D17" i="33"/>
  <c r="B17" i="33"/>
  <c r="D16" i="33"/>
  <c r="B16" i="33"/>
  <c r="D15" i="33"/>
  <c r="B15" i="33"/>
  <c r="D14" i="33"/>
  <c r="B14" i="33"/>
  <c r="D13" i="33"/>
  <c r="B13" i="33"/>
  <c r="D12" i="33"/>
  <c r="B12" i="33"/>
  <c r="D33" i="31"/>
  <c r="B33" i="31"/>
  <c r="D32" i="31"/>
  <c r="B32" i="31"/>
  <c r="D31" i="31"/>
  <c r="B31" i="31"/>
  <c r="D30" i="31"/>
  <c r="B30" i="31"/>
  <c r="D29" i="31"/>
  <c r="B29" i="31"/>
  <c r="D28" i="31"/>
  <c r="B28" i="31"/>
  <c r="D27" i="31"/>
  <c r="B27" i="31"/>
  <c r="D26" i="31"/>
  <c r="B26" i="31"/>
  <c r="D25" i="31"/>
  <c r="B25" i="31"/>
  <c r="D24" i="31"/>
  <c r="B24" i="31"/>
  <c r="D23" i="31"/>
  <c r="B23" i="31"/>
  <c r="D22" i="31"/>
  <c r="B22" i="31"/>
  <c r="D21" i="31"/>
  <c r="B21" i="31"/>
  <c r="D20" i="31"/>
  <c r="B20" i="31"/>
  <c r="D19" i="31"/>
  <c r="B19" i="31"/>
  <c r="D18" i="31"/>
  <c r="B18" i="31"/>
  <c r="D17" i="31"/>
  <c r="B17" i="31"/>
  <c r="D16" i="31"/>
  <c r="B16" i="31"/>
  <c r="D15" i="31"/>
  <c r="B15" i="31"/>
  <c r="D14" i="31"/>
  <c r="B14" i="31"/>
  <c r="D13" i="31"/>
  <c r="B13" i="31"/>
  <c r="D12" i="31"/>
  <c r="B12" i="31"/>
  <c r="D33" i="29"/>
  <c r="B33" i="29"/>
  <c r="D32" i="29"/>
  <c r="B32" i="29"/>
  <c r="D31" i="29"/>
  <c r="B31" i="29"/>
  <c r="D30" i="29"/>
  <c r="B30" i="29"/>
  <c r="D29" i="29"/>
  <c r="B29" i="29"/>
  <c r="D28" i="29"/>
  <c r="B28" i="29"/>
  <c r="D27" i="29"/>
  <c r="B27" i="29"/>
  <c r="D26" i="29"/>
  <c r="B26" i="29"/>
  <c r="D25" i="29"/>
  <c r="B25" i="29"/>
  <c r="D24" i="29"/>
  <c r="B24" i="29"/>
  <c r="D23" i="29"/>
  <c r="B23" i="29"/>
  <c r="D22" i="29"/>
  <c r="B22" i="29"/>
  <c r="D21" i="29"/>
  <c r="B21" i="29"/>
  <c r="D20" i="29"/>
  <c r="B20" i="29"/>
  <c r="D19" i="29"/>
  <c r="B19" i="29"/>
  <c r="D18" i="29"/>
  <c r="B18" i="29"/>
  <c r="D17" i="29"/>
  <c r="B17" i="29"/>
  <c r="D16" i="29"/>
  <c r="B16" i="29"/>
  <c r="D15" i="29"/>
  <c r="B15" i="29"/>
  <c r="D14" i="29"/>
  <c r="B14" i="29"/>
  <c r="D13" i="29"/>
  <c r="B13" i="29"/>
  <c r="D12" i="29"/>
  <c r="B12" i="29"/>
  <c r="D33" i="27"/>
  <c r="B33" i="27"/>
  <c r="D32" i="27"/>
  <c r="B32" i="27"/>
  <c r="D31" i="27"/>
  <c r="B31" i="27"/>
  <c r="D30" i="27"/>
  <c r="B30" i="27"/>
  <c r="D29" i="27"/>
  <c r="B29" i="27"/>
  <c r="D28" i="27"/>
  <c r="B28" i="27"/>
  <c r="D27" i="27"/>
  <c r="B27" i="27"/>
  <c r="D26" i="27"/>
  <c r="B26" i="27"/>
  <c r="D25" i="27"/>
  <c r="B25" i="27"/>
  <c r="D24" i="27"/>
  <c r="B24" i="27"/>
  <c r="D23" i="27"/>
  <c r="B23" i="27"/>
  <c r="D22" i="27"/>
  <c r="B22" i="27"/>
  <c r="D21" i="27"/>
  <c r="B21" i="27"/>
  <c r="D20" i="27"/>
  <c r="B20" i="27"/>
  <c r="D19" i="27"/>
  <c r="B19" i="27"/>
  <c r="D18" i="27"/>
  <c r="B18" i="27"/>
  <c r="D17" i="27"/>
  <c r="B17" i="27"/>
  <c r="D16" i="27"/>
  <c r="B16" i="27"/>
  <c r="D15" i="27"/>
  <c r="B15" i="27"/>
  <c r="D14" i="27"/>
  <c r="B14" i="27"/>
  <c r="D13" i="27"/>
  <c r="B13" i="27"/>
  <c r="D12" i="27"/>
  <c r="B12" i="27"/>
  <c r="D33" i="25"/>
  <c r="B33" i="25"/>
  <c r="D32" i="25"/>
  <c r="B32" i="25"/>
  <c r="D31" i="25"/>
  <c r="B31" i="25"/>
  <c r="D30" i="25"/>
  <c r="B30" i="25"/>
  <c r="D29" i="25"/>
  <c r="B29" i="25"/>
  <c r="D28" i="25"/>
  <c r="B28" i="25"/>
  <c r="D27" i="25"/>
  <c r="B27" i="25"/>
  <c r="D26" i="25"/>
  <c r="B26" i="25"/>
  <c r="D25" i="25"/>
  <c r="B25" i="25"/>
  <c r="D24" i="25"/>
  <c r="B24" i="25"/>
  <c r="D23" i="25"/>
  <c r="B23" i="25"/>
  <c r="D22" i="25"/>
  <c r="B22" i="25"/>
  <c r="D21" i="25"/>
  <c r="B21" i="25"/>
  <c r="D20" i="25"/>
  <c r="B20" i="25"/>
  <c r="D19" i="25"/>
  <c r="B19" i="25"/>
  <c r="D18" i="25"/>
  <c r="B18" i="25"/>
  <c r="D17" i="25"/>
  <c r="B17" i="25"/>
  <c r="D16" i="25"/>
  <c r="B16" i="25"/>
  <c r="D15" i="25"/>
  <c r="B15" i="25"/>
  <c r="D14" i="25"/>
  <c r="B14" i="25"/>
  <c r="D13" i="25"/>
  <c r="B13" i="25"/>
  <c r="D12" i="25"/>
  <c r="B12" i="25"/>
  <c r="D33" i="23"/>
  <c r="B33" i="23"/>
  <c r="D32" i="23"/>
  <c r="B32" i="23"/>
  <c r="D31" i="23"/>
  <c r="B31" i="23"/>
  <c r="D30" i="23"/>
  <c r="B30" i="23"/>
  <c r="D29" i="23"/>
  <c r="B29" i="23"/>
  <c r="D28" i="23"/>
  <c r="B28" i="23"/>
  <c r="D27" i="23"/>
  <c r="B27" i="23"/>
  <c r="D26" i="23"/>
  <c r="B26" i="23"/>
  <c r="D25" i="23"/>
  <c r="B25" i="23"/>
  <c r="D24" i="23"/>
  <c r="B24" i="23"/>
  <c r="D23" i="23"/>
  <c r="B23" i="23"/>
  <c r="D22" i="23"/>
  <c r="B22" i="23"/>
  <c r="D21" i="23"/>
  <c r="B21" i="23"/>
  <c r="D20" i="23"/>
  <c r="B20" i="23"/>
  <c r="D19" i="23"/>
  <c r="B19" i="23"/>
  <c r="D18" i="23"/>
  <c r="B18" i="23"/>
  <c r="D17" i="23"/>
  <c r="B17" i="23"/>
  <c r="D16" i="23"/>
  <c r="B16" i="23"/>
  <c r="D15" i="23"/>
  <c r="B15" i="23"/>
  <c r="D14" i="23"/>
  <c r="B14" i="23"/>
  <c r="D13" i="23"/>
  <c r="B13" i="23"/>
  <c r="D12" i="23"/>
  <c r="B12" i="23"/>
  <c r="D33" i="21"/>
  <c r="B33" i="21"/>
  <c r="D32" i="21"/>
  <c r="B32" i="21"/>
  <c r="D31" i="21"/>
  <c r="B31" i="21"/>
  <c r="D30" i="21"/>
  <c r="B30" i="21"/>
  <c r="D29" i="21"/>
  <c r="B29" i="21"/>
  <c r="D28" i="21"/>
  <c r="B28" i="21"/>
  <c r="D27" i="21"/>
  <c r="B27" i="21"/>
  <c r="D26" i="21"/>
  <c r="B26" i="21"/>
  <c r="D25" i="21"/>
  <c r="B25" i="21"/>
  <c r="D24" i="21"/>
  <c r="B24" i="21"/>
  <c r="D23" i="21"/>
  <c r="B23" i="21"/>
  <c r="D22" i="21"/>
  <c r="B22" i="21"/>
  <c r="D21" i="21"/>
  <c r="B21" i="21"/>
  <c r="D20" i="21"/>
  <c r="B20" i="21"/>
  <c r="D19" i="21"/>
  <c r="B19" i="21"/>
  <c r="D18" i="21"/>
  <c r="B18" i="21"/>
  <c r="D17" i="21"/>
  <c r="B17" i="21"/>
  <c r="D16" i="21"/>
  <c r="B16" i="21"/>
  <c r="D15" i="21"/>
  <c r="B15" i="21"/>
  <c r="D14" i="21"/>
  <c r="B14" i="21"/>
  <c r="D13" i="21"/>
  <c r="B13" i="21"/>
  <c r="D12" i="21"/>
  <c r="B12" i="21"/>
  <c r="D33" i="19"/>
  <c r="B33" i="19"/>
  <c r="D32" i="19"/>
  <c r="B32" i="19"/>
  <c r="D31" i="19"/>
  <c r="B31" i="19"/>
  <c r="D30" i="19"/>
  <c r="B30" i="19"/>
  <c r="D29" i="19"/>
  <c r="B29" i="19"/>
  <c r="D28" i="19"/>
  <c r="B28" i="19"/>
  <c r="D27" i="19"/>
  <c r="B27" i="19"/>
  <c r="D26" i="19"/>
  <c r="B26" i="19"/>
  <c r="D25" i="19"/>
  <c r="B25" i="19"/>
  <c r="D24" i="19"/>
  <c r="B24" i="19"/>
  <c r="D23" i="19"/>
  <c r="B23" i="19"/>
  <c r="D22" i="19"/>
  <c r="B22" i="19"/>
  <c r="D21" i="19"/>
  <c r="B21" i="19"/>
  <c r="D20" i="19"/>
  <c r="B20" i="19"/>
  <c r="D19" i="19"/>
  <c r="B19" i="19"/>
  <c r="D18" i="19"/>
  <c r="B18" i="19"/>
  <c r="D17" i="19"/>
  <c r="B17" i="19"/>
  <c r="D16" i="19"/>
  <c r="B16" i="19"/>
  <c r="D15" i="19"/>
  <c r="B15" i="19"/>
  <c r="D14" i="19"/>
  <c r="B14" i="19"/>
  <c r="D13" i="19"/>
  <c r="B13" i="19"/>
  <c r="D12" i="19"/>
  <c r="B12" i="19"/>
  <c r="Y13" i="12"/>
  <c r="Y14" i="12"/>
  <c r="Y15" i="12"/>
  <c r="Y16" i="12"/>
  <c r="Y17" i="12"/>
  <c r="Y18" i="12"/>
  <c r="Y19" i="12"/>
  <c r="Y20" i="12"/>
  <c r="Y21" i="12"/>
  <c r="Y22" i="12"/>
  <c r="Y23" i="12"/>
  <c r="Y24" i="12"/>
  <c r="Y25" i="12"/>
  <c r="Y26" i="12"/>
  <c r="Y27" i="12"/>
  <c r="Y28" i="12"/>
  <c r="Y29" i="12"/>
  <c r="Y30" i="12"/>
  <c r="Y31" i="12"/>
  <c r="Z31" i="12"/>
  <c r="Y32" i="12"/>
  <c r="Z32" i="12" s="1"/>
  <c r="AA32" i="12" s="1"/>
  <c r="AE32" i="12" s="1"/>
  <c r="AF31" i="12" s="1"/>
  <c r="Y33" i="12"/>
  <c r="Z33" i="12"/>
  <c r="AA33" i="12" s="1"/>
  <c r="Y12" i="12"/>
  <c r="D13" i="12"/>
  <c r="D14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29" i="12"/>
  <c r="D30" i="12"/>
  <c r="D31" i="12"/>
  <c r="D32" i="12"/>
  <c r="D33" i="12"/>
  <c r="D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12" i="12"/>
  <c r="F11" i="36"/>
  <c r="F10" i="36"/>
  <c r="F9" i="36"/>
  <c r="F8" i="36"/>
  <c r="F7" i="36"/>
  <c r="F6" i="36"/>
  <c r="F5" i="36"/>
  <c r="J3" i="35"/>
  <c r="F3" i="36" s="1"/>
  <c r="D3" i="35"/>
  <c r="F4" i="36" s="1"/>
  <c r="AF33" i="35"/>
  <c r="S33" i="35"/>
  <c r="W33" i="35" s="1"/>
  <c r="M33" i="35"/>
  <c r="S32" i="35"/>
  <c r="M32" i="35"/>
  <c r="W32" i="35" s="1"/>
  <c r="Z32" i="35"/>
  <c r="AA32" i="35" s="1"/>
  <c r="S31" i="35"/>
  <c r="M31" i="35"/>
  <c r="S30" i="35"/>
  <c r="M30" i="35"/>
  <c r="S29" i="35"/>
  <c r="M29" i="35"/>
  <c r="S28" i="35"/>
  <c r="M28" i="35"/>
  <c r="S27" i="35"/>
  <c r="M27" i="35"/>
  <c r="S26" i="35"/>
  <c r="M26" i="35"/>
  <c r="W26" i="35" s="1"/>
  <c r="S25" i="35"/>
  <c r="M25" i="35"/>
  <c r="W25" i="35" s="1"/>
  <c r="Z25" i="35"/>
  <c r="AA25" i="35" s="1"/>
  <c r="S24" i="35"/>
  <c r="Z24" i="35"/>
  <c r="AA24" i="35" s="1"/>
  <c r="AE24" i="35" s="1"/>
  <c r="AF23" i="35" s="1"/>
  <c r="M24" i="35"/>
  <c r="S23" i="35"/>
  <c r="M23" i="35"/>
  <c r="S22" i="35"/>
  <c r="M22" i="35"/>
  <c r="W22" i="35"/>
  <c r="Z22" i="35"/>
  <c r="AA22" i="35" s="1"/>
  <c r="AE22" i="35" s="1"/>
  <c r="S21" i="35"/>
  <c r="M21" i="35"/>
  <c r="W21" i="35" s="1"/>
  <c r="S20" i="35"/>
  <c r="M20" i="35"/>
  <c r="W20" i="35" s="1"/>
  <c r="S19" i="35"/>
  <c r="M19" i="35"/>
  <c r="S18" i="35"/>
  <c r="M18" i="35"/>
  <c r="W18" i="35" s="1"/>
  <c r="Z18" i="35"/>
  <c r="AA18" i="35" s="1"/>
  <c r="AE18" i="35" s="1"/>
  <c r="AF17" i="35" s="1"/>
  <c r="S17" i="35"/>
  <c r="M17" i="35"/>
  <c r="S16" i="35"/>
  <c r="M16" i="35"/>
  <c r="Z16" i="35"/>
  <c r="AA16" i="35" s="1"/>
  <c r="S15" i="35"/>
  <c r="M15" i="35"/>
  <c r="W15" i="35" s="1"/>
  <c r="S14" i="35"/>
  <c r="M14" i="35"/>
  <c r="W14" i="35"/>
  <c r="Z14" i="35"/>
  <c r="AA14" i="35" s="1"/>
  <c r="S13" i="35"/>
  <c r="M13" i="35"/>
  <c r="W13" i="35" s="1"/>
  <c r="S12" i="35"/>
  <c r="M12" i="35"/>
  <c r="W12" i="35" s="1"/>
  <c r="D7" i="35"/>
  <c r="Y6" i="35"/>
  <c r="J6" i="35"/>
  <c r="D6" i="35"/>
  <c r="Y5" i="35"/>
  <c r="J5" i="35"/>
  <c r="D5" i="35"/>
  <c r="Y4" i="35"/>
  <c r="J4" i="35"/>
  <c r="D4" i="35"/>
  <c r="F11" i="34"/>
  <c r="F10" i="34"/>
  <c r="F9" i="34"/>
  <c r="F8" i="34"/>
  <c r="F7" i="34"/>
  <c r="F6" i="34"/>
  <c r="F5" i="34"/>
  <c r="J3" i="33"/>
  <c r="F3" i="34" s="1"/>
  <c r="D3" i="33"/>
  <c r="F4" i="34" s="1"/>
  <c r="AF33" i="33"/>
  <c r="S33" i="33"/>
  <c r="M33" i="33"/>
  <c r="W33" i="33" s="1"/>
  <c r="S32" i="33"/>
  <c r="M32" i="33"/>
  <c r="W32" i="33" s="1"/>
  <c r="S31" i="33"/>
  <c r="W31" i="33" s="1"/>
  <c r="M31" i="33"/>
  <c r="S30" i="33"/>
  <c r="M30" i="33"/>
  <c r="S29" i="33"/>
  <c r="M29" i="33"/>
  <c r="W29" i="33" s="1"/>
  <c r="Z28" i="33"/>
  <c r="AA28" i="33" s="1"/>
  <c r="S28" i="33"/>
  <c r="W28" i="33" s="1"/>
  <c r="M28" i="33"/>
  <c r="S27" i="33"/>
  <c r="M27" i="33"/>
  <c r="W27" i="33" s="1"/>
  <c r="Z27" i="33"/>
  <c r="AA27" i="33" s="1"/>
  <c r="S26" i="33"/>
  <c r="W26" i="33" s="1"/>
  <c r="M26" i="33"/>
  <c r="S25" i="33"/>
  <c r="M25" i="33"/>
  <c r="W25" i="33" s="1"/>
  <c r="S24" i="33"/>
  <c r="M24" i="33"/>
  <c r="S23" i="33"/>
  <c r="M23" i="33"/>
  <c r="S22" i="33"/>
  <c r="M22" i="33"/>
  <c r="S21" i="33"/>
  <c r="M21" i="33"/>
  <c r="W21" i="33" s="1"/>
  <c r="S20" i="33"/>
  <c r="M20" i="33"/>
  <c r="S19" i="33"/>
  <c r="M19" i="33"/>
  <c r="W19" i="33"/>
  <c r="Z19" i="33"/>
  <c r="AA19" i="33" s="1"/>
  <c r="S18" i="33"/>
  <c r="M18" i="33"/>
  <c r="W18" i="33" s="1"/>
  <c r="S17" i="33"/>
  <c r="M17" i="33"/>
  <c r="S16" i="33"/>
  <c r="M16" i="33"/>
  <c r="S15" i="33"/>
  <c r="M15" i="33"/>
  <c r="S14" i="33"/>
  <c r="M14" i="33"/>
  <c r="W14" i="33" s="1"/>
  <c r="S13" i="33"/>
  <c r="M13" i="33"/>
  <c r="S12" i="33"/>
  <c r="M12" i="33"/>
  <c r="W12" i="33" s="1"/>
  <c r="D7" i="33"/>
  <c r="Y6" i="33"/>
  <c r="J6" i="33"/>
  <c r="D6" i="33"/>
  <c r="Y5" i="33"/>
  <c r="J5" i="33"/>
  <c r="D5" i="33"/>
  <c r="Y4" i="33"/>
  <c r="J4" i="33"/>
  <c r="D4" i="33"/>
  <c r="F11" i="32"/>
  <c r="F10" i="32"/>
  <c r="F9" i="32"/>
  <c r="F8" i="32"/>
  <c r="F7" i="32"/>
  <c r="F6" i="32"/>
  <c r="F5" i="32"/>
  <c r="J3" i="31"/>
  <c r="F3" i="32" s="1"/>
  <c r="D3" i="31"/>
  <c r="F4" i="32" s="1"/>
  <c r="AF33" i="31"/>
  <c r="S33" i="31"/>
  <c r="M33" i="31"/>
  <c r="S32" i="31"/>
  <c r="M32" i="31"/>
  <c r="W32" i="31" s="1"/>
  <c r="S31" i="31"/>
  <c r="W31" i="31" s="1"/>
  <c r="M31" i="31"/>
  <c r="S30" i="31"/>
  <c r="M30" i="31"/>
  <c r="W30" i="31" s="1"/>
  <c r="S29" i="31"/>
  <c r="M29" i="31"/>
  <c r="S28" i="31"/>
  <c r="M28" i="31"/>
  <c r="S27" i="31"/>
  <c r="M27" i="31"/>
  <c r="S26" i="31"/>
  <c r="M26" i="31"/>
  <c r="W26" i="31" s="1"/>
  <c r="S25" i="31"/>
  <c r="M25" i="31"/>
  <c r="S24" i="31"/>
  <c r="M24" i="31"/>
  <c r="W24" i="31" s="1"/>
  <c r="S23" i="31"/>
  <c r="W23" i="31" s="1"/>
  <c r="M23" i="31"/>
  <c r="S22" i="31"/>
  <c r="M22" i="31"/>
  <c r="W22" i="31" s="1"/>
  <c r="S21" i="31"/>
  <c r="M21" i="31"/>
  <c r="S20" i="31"/>
  <c r="M20" i="31"/>
  <c r="W20" i="31" s="1"/>
  <c r="S19" i="31"/>
  <c r="M19" i="31"/>
  <c r="S18" i="31"/>
  <c r="M18" i="31"/>
  <c r="W18" i="31" s="1"/>
  <c r="S17" i="31"/>
  <c r="M17" i="31"/>
  <c r="W17" i="31" s="1"/>
  <c r="S16" i="31"/>
  <c r="M16" i="31"/>
  <c r="W16" i="31" s="1"/>
  <c r="S15" i="31"/>
  <c r="M15" i="31"/>
  <c r="W15" i="31" s="1"/>
  <c r="Z15" i="31"/>
  <c r="AA15" i="31" s="1"/>
  <c r="S14" i="31"/>
  <c r="M14" i="31"/>
  <c r="W14" i="31" s="1"/>
  <c r="S13" i="31"/>
  <c r="M13" i="31"/>
  <c r="S12" i="31"/>
  <c r="M12" i="31"/>
  <c r="D7" i="31"/>
  <c r="Y6" i="31"/>
  <c r="J6" i="31"/>
  <c r="D6" i="31"/>
  <c r="Y5" i="31"/>
  <c r="J5" i="31"/>
  <c r="D5" i="31"/>
  <c r="Y4" i="31"/>
  <c r="J4" i="31"/>
  <c r="D4" i="31"/>
  <c r="F11" i="30"/>
  <c r="F10" i="30"/>
  <c r="F9" i="30"/>
  <c r="F8" i="30"/>
  <c r="F7" i="30"/>
  <c r="F6" i="30"/>
  <c r="F5" i="30"/>
  <c r="J3" i="29"/>
  <c r="F3" i="30" s="1"/>
  <c r="D3" i="29"/>
  <c r="F4" i="30" s="1"/>
  <c r="AF33" i="29"/>
  <c r="S33" i="29"/>
  <c r="M33" i="29"/>
  <c r="S32" i="29"/>
  <c r="M32" i="29"/>
  <c r="Z32" i="29"/>
  <c r="AA32" i="29" s="1"/>
  <c r="AE32" i="29" s="1"/>
  <c r="AF31" i="29" s="1"/>
  <c r="S31" i="29"/>
  <c r="M31" i="29"/>
  <c r="W31" i="29" s="1"/>
  <c r="Z31" i="29"/>
  <c r="AA31" i="29" s="1"/>
  <c r="AE31" i="29" s="1"/>
  <c r="W30" i="29"/>
  <c r="S30" i="29"/>
  <c r="M30" i="29"/>
  <c r="S29" i="29"/>
  <c r="M29" i="29"/>
  <c r="S28" i="29"/>
  <c r="M28" i="29"/>
  <c r="S27" i="29"/>
  <c r="M27" i="29"/>
  <c r="S26" i="29"/>
  <c r="M26" i="29"/>
  <c r="W26" i="29" s="1"/>
  <c r="Z26" i="29"/>
  <c r="AA26" i="29" s="1"/>
  <c r="S25" i="29"/>
  <c r="M25" i="29"/>
  <c r="W25" i="29" s="1"/>
  <c r="S24" i="29"/>
  <c r="W24" i="29" s="1"/>
  <c r="M24" i="29"/>
  <c r="S23" i="29"/>
  <c r="M23" i="29"/>
  <c r="W23" i="29" s="1"/>
  <c r="Z23" i="29"/>
  <c r="AA23" i="29" s="1"/>
  <c r="AE23" i="29" s="1"/>
  <c r="AF22" i="29" s="1"/>
  <c r="S22" i="29"/>
  <c r="W22" i="29" s="1"/>
  <c r="Z22" i="29"/>
  <c r="AA22" i="29" s="1"/>
  <c r="M22" i="29"/>
  <c r="S21" i="29"/>
  <c r="M21" i="29"/>
  <c r="W21" i="29" s="1"/>
  <c r="Z21" i="29"/>
  <c r="AA21" i="29" s="1"/>
  <c r="S20" i="29"/>
  <c r="M20" i="29"/>
  <c r="W20" i="29" s="1"/>
  <c r="S19" i="29"/>
  <c r="M19" i="29"/>
  <c r="W19" i="29" s="1"/>
  <c r="S18" i="29"/>
  <c r="M18" i="29"/>
  <c r="W18" i="29" s="1"/>
  <c r="S17" i="29"/>
  <c r="M17" i="29"/>
  <c r="W17" i="29"/>
  <c r="S16" i="29"/>
  <c r="M16" i="29"/>
  <c r="W16" i="29" s="1"/>
  <c r="Z16" i="29"/>
  <c r="AA16" i="29" s="1"/>
  <c r="AE16" i="29" s="1"/>
  <c r="AF15" i="29" s="1"/>
  <c r="S15" i="29"/>
  <c r="M15" i="29"/>
  <c r="W15" i="29" s="1"/>
  <c r="S14" i="29"/>
  <c r="W14" i="29" s="1"/>
  <c r="M14" i="29"/>
  <c r="S13" i="29"/>
  <c r="M13" i="29"/>
  <c r="S12" i="29"/>
  <c r="M12" i="29"/>
  <c r="W12" i="29" s="1"/>
  <c r="Z12" i="29"/>
  <c r="AA12" i="29" s="1"/>
  <c r="AE12" i="29" s="1"/>
  <c r="D7" i="29"/>
  <c r="Y6" i="29"/>
  <c r="J6" i="29"/>
  <c r="D6" i="29"/>
  <c r="Y5" i="29"/>
  <c r="J5" i="29"/>
  <c r="D5" i="29"/>
  <c r="Y4" i="29"/>
  <c r="J4" i="29"/>
  <c r="D4" i="29"/>
  <c r="F11" i="28"/>
  <c r="F10" i="28"/>
  <c r="F9" i="28"/>
  <c r="F8" i="28"/>
  <c r="F7" i="28"/>
  <c r="F6" i="28"/>
  <c r="F5" i="28"/>
  <c r="J3" i="27"/>
  <c r="F3" i="28" s="1"/>
  <c r="D3" i="27"/>
  <c r="F4" i="28" s="1"/>
  <c r="AF33" i="27"/>
  <c r="S33" i="27"/>
  <c r="M33" i="27"/>
  <c r="W33" i="27" s="1"/>
  <c r="S32" i="27"/>
  <c r="M32" i="27"/>
  <c r="W32" i="27"/>
  <c r="Z32" i="27"/>
  <c r="AA32" i="27" s="1"/>
  <c r="S31" i="27"/>
  <c r="M31" i="27"/>
  <c r="S30" i="27"/>
  <c r="M30" i="27"/>
  <c r="W30" i="27" s="1"/>
  <c r="S29" i="27"/>
  <c r="M29" i="27"/>
  <c r="S28" i="27"/>
  <c r="M28" i="27"/>
  <c r="S27" i="27"/>
  <c r="M27" i="27"/>
  <c r="S26" i="27"/>
  <c r="M26" i="27"/>
  <c r="W26" i="27" s="1"/>
  <c r="S25" i="27"/>
  <c r="M25" i="27"/>
  <c r="W25" i="27" s="1"/>
  <c r="S24" i="27"/>
  <c r="M24" i="27"/>
  <c r="S23" i="27"/>
  <c r="M23" i="27"/>
  <c r="W23" i="27" s="1"/>
  <c r="S22" i="27"/>
  <c r="M22" i="27"/>
  <c r="Z22" i="27"/>
  <c r="AA22" i="27" s="1"/>
  <c r="S21" i="27"/>
  <c r="M21" i="27"/>
  <c r="W21" i="27"/>
  <c r="Z21" i="27"/>
  <c r="AA21" i="27" s="1"/>
  <c r="AE21" i="27" s="1"/>
  <c r="S20" i="27"/>
  <c r="M20" i="27"/>
  <c r="S19" i="27"/>
  <c r="M19" i="27"/>
  <c r="W19" i="27" s="1"/>
  <c r="S18" i="27"/>
  <c r="M18" i="27"/>
  <c r="S17" i="27"/>
  <c r="M17" i="27"/>
  <c r="S16" i="27"/>
  <c r="M16" i="27"/>
  <c r="W16" i="27" s="1"/>
  <c r="S15" i="27"/>
  <c r="M15" i="27"/>
  <c r="S14" i="27"/>
  <c r="M14" i="27"/>
  <c r="W14" i="27"/>
  <c r="Z14" i="27"/>
  <c r="AA14" i="27" s="1"/>
  <c r="S13" i="27"/>
  <c r="M13" i="27"/>
  <c r="W13" i="27" s="1"/>
  <c r="Z13" i="27"/>
  <c r="AA13" i="27" s="1"/>
  <c r="AE13" i="27" s="1"/>
  <c r="AF12" i="27" s="1"/>
  <c r="S12" i="27"/>
  <c r="M12" i="27"/>
  <c r="D7" i="27"/>
  <c r="Y6" i="27"/>
  <c r="J6" i="27"/>
  <c r="D6" i="27"/>
  <c r="Y5" i="27"/>
  <c r="J5" i="27"/>
  <c r="D5" i="27"/>
  <c r="Y4" i="27"/>
  <c r="J4" i="27"/>
  <c r="D4" i="27"/>
  <c r="F11" i="26"/>
  <c r="F10" i="26"/>
  <c r="F9" i="26"/>
  <c r="F8" i="26"/>
  <c r="F7" i="26"/>
  <c r="F6" i="26"/>
  <c r="F5" i="26"/>
  <c r="J3" i="25"/>
  <c r="F3" i="26" s="1"/>
  <c r="D3" i="25"/>
  <c r="F4" i="26" s="1"/>
  <c r="AF33" i="25"/>
  <c r="S33" i="25"/>
  <c r="M33" i="25"/>
  <c r="S32" i="25"/>
  <c r="M32" i="25"/>
  <c r="W32" i="25" s="1"/>
  <c r="S31" i="25"/>
  <c r="M31" i="25"/>
  <c r="W31" i="25" s="1"/>
  <c r="Z31" i="25"/>
  <c r="AA31" i="25" s="1"/>
  <c r="AE31" i="25" s="1"/>
  <c r="AF30" i="25" s="1"/>
  <c r="S30" i="25"/>
  <c r="W30" i="25" s="1"/>
  <c r="M30" i="25"/>
  <c r="S29" i="25"/>
  <c r="M29" i="25"/>
  <c r="W29" i="25" s="1"/>
  <c r="Z29" i="25"/>
  <c r="AA29" i="25" s="1"/>
  <c r="S28" i="25"/>
  <c r="M28" i="25"/>
  <c r="W28" i="25"/>
  <c r="Z28" i="25"/>
  <c r="AA28" i="25" s="1"/>
  <c r="AE28" i="25" s="1"/>
  <c r="S27" i="25"/>
  <c r="M27" i="25"/>
  <c r="S26" i="25"/>
  <c r="M26" i="25"/>
  <c r="S25" i="25"/>
  <c r="M25" i="25"/>
  <c r="W25" i="25" s="1"/>
  <c r="S24" i="25"/>
  <c r="M24" i="25"/>
  <c r="S23" i="25"/>
  <c r="M23" i="25"/>
  <c r="W23" i="25" s="1"/>
  <c r="Z23" i="25"/>
  <c r="AA23" i="25" s="1"/>
  <c r="AE23" i="25" s="1"/>
  <c r="AF22" i="25" s="1"/>
  <c r="Z22" i="25"/>
  <c r="AA22" i="25" s="1"/>
  <c r="S22" i="25"/>
  <c r="W22" i="25" s="1"/>
  <c r="M22" i="25"/>
  <c r="S21" i="25"/>
  <c r="M21" i="25"/>
  <c r="W21" i="25" s="1"/>
  <c r="Z21" i="25"/>
  <c r="AA21" i="25" s="1"/>
  <c r="AE21" i="25" s="1"/>
  <c r="AF20" i="25" s="1"/>
  <c r="S20" i="25"/>
  <c r="M20" i="25"/>
  <c r="W20" i="25" s="1"/>
  <c r="S19" i="25"/>
  <c r="M19" i="25"/>
  <c r="S18" i="25"/>
  <c r="M18" i="25"/>
  <c r="W18" i="25" s="1"/>
  <c r="S17" i="25"/>
  <c r="M17" i="25"/>
  <c r="W17" i="25" s="1"/>
  <c r="Z17" i="25"/>
  <c r="AA17" i="25" s="1"/>
  <c r="S16" i="25"/>
  <c r="M16" i="25"/>
  <c r="W16" i="25" s="1"/>
  <c r="S15" i="25"/>
  <c r="M15" i="25"/>
  <c r="S14" i="25"/>
  <c r="M14" i="25"/>
  <c r="S13" i="25"/>
  <c r="M13" i="25"/>
  <c r="Z13" i="25"/>
  <c r="AA13" i="25" s="1"/>
  <c r="AE13" i="25" s="1"/>
  <c r="S12" i="25"/>
  <c r="M12" i="25"/>
  <c r="W12" i="25"/>
  <c r="Z12" i="25"/>
  <c r="AA12" i="25" s="1"/>
  <c r="D7" i="25"/>
  <c r="Y6" i="25"/>
  <c r="J6" i="25"/>
  <c r="D6" i="25"/>
  <c r="Y5" i="25"/>
  <c r="J5" i="25"/>
  <c r="D5" i="25"/>
  <c r="Y4" i="25"/>
  <c r="J4" i="25"/>
  <c r="D4" i="25"/>
  <c r="F11" i="24"/>
  <c r="F10" i="24"/>
  <c r="F9" i="24"/>
  <c r="F8" i="24"/>
  <c r="F7" i="24"/>
  <c r="F6" i="24"/>
  <c r="F5" i="24"/>
  <c r="J3" i="23"/>
  <c r="F3" i="24" s="1"/>
  <c r="D3" i="23"/>
  <c r="F4" i="24" s="1"/>
  <c r="AF33" i="23"/>
  <c r="S33" i="23"/>
  <c r="M33" i="23"/>
  <c r="W33" i="23"/>
  <c r="Z33" i="23"/>
  <c r="AA33" i="23" s="1"/>
  <c r="AE33" i="23" s="1"/>
  <c r="AF32" i="23" s="1"/>
  <c r="S32" i="23"/>
  <c r="W32" i="23" s="1"/>
  <c r="M32" i="23"/>
  <c r="S31" i="23"/>
  <c r="M31" i="23"/>
  <c r="W31" i="23" s="1"/>
  <c r="S30" i="23"/>
  <c r="M30" i="23"/>
  <c r="W30" i="23"/>
  <c r="Z30" i="23"/>
  <c r="AA30" i="23" s="1"/>
  <c r="AE30" i="23" s="1"/>
  <c r="AF29" i="23" s="1"/>
  <c r="S29" i="23"/>
  <c r="M29" i="23"/>
  <c r="W29" i="23" s="1"/>
  <c r="Z29" i="23"/>
  <c r="AA29" i="23" s="1"/>
  <c r="S28" i="23"/>
  <c r="M28" i="23"/>
  <c r="W28" i="23" s="1"/>
  <c r="Z28" i="23"/>
  <c r="AA28" i="23" s="1"/>
  <c r="AE28" i="23" s="1"/>
  <c r="S27" i="23"/>
  <c r="M27" i="23"/>
  <c r="Z27" i="23"/>
  <c r="AA27" i="23" s="1"/>
  <c r="AE27" i="23" s="1"/>
  <c r="AF26" i="23" s="1"/>
  <c r="S26" i="23"/>
  <c r="W26" i="23"/>
  <c r="Z26" i="23"/>
  <c r="M26" i="23"/>
  <c r="S25" i="23"/>
  <c r="M25" i="23"/>
  <c r="W25" i="23" s="1"/>
  <c r="Z25" i="23"/>
  <c r="AA25" i="23" s="1"/>
  <c r="AE25" i="23" s="1"/>
  <c r="S24" i="23"/>
  <c r="M24" i="23"/>
  <c r="W24" i="23" s="1"/>
  <c r="S23" i="23"/>
  <c r="M23" i="23"/>
  <c r="S22" i="23"/>
  <c r="M22" i="23"/>
  <c r="W22" i="23" s="1"/>
  <c r="Z22" i="23"/>
  <c r="AA22" i="23" s="1"/>
  <c r="S21" i="23"/>
  <c r="M21" i="23"/>
  <c r="W21" i="23" s="1"/>
  <c r="Z21" i="23"/>
  <c r="S20" i="23"/>
  <c r="Z20" i="23"/>
  <c r="AA20" i="23" s="1"/>
  <c r="M20" i="23"/>
  <c r="S19" i="23"/>
  <c r="M19" i="23"/>
  <c r="W19" i="23"/>
  <c r="Z19" i="23"/>
  <c r="AA19" i="23" s="1"/>
  <c r="S18" i="23"/>
  <c r="W18" i="23" s="1"/>
  <c r="M18" i="23"/>
  <c r="S17" i="23"/>
  <c r="M17" i="23"/>
  <c r="W17" i="23" s="1"/>
  <c r="S16" i="23"/>
  <c r="M16" i="23"/>
  <c r="W16" i="23" s="1"/>
  <c r="S15" i="23"/>
  <c r="M15" i="23"/>
  <c r="S14" i="23"/>
  <c r="W14" i="23" s="1"/>
  <c r="M14" i="23"/>
  <c r="S13" i="23"/>
  <c r="M13" i="23"/>
  <c r="W13" i="23" s="1"/>
  <c r="S12" i="23"/>
  <c r="M12" i="23"/>
  <c r="D7" i="23"/>
  <c r="Y6" i="23"/>
  <c r="J6" i="23"/>
  <c r="D6" i="23"/>
  <c r="Y5" i="23"/>
  <c r="J5" i="23"/>
  <c r="D5" i="23"/>
  <c r="Y4" i="23"/>
  <c r="J4" i="23"/>
  <c r="D4" i="23"/>
  <c r="F11" i="22"/>
  <c r="F10" i="22"/>
  <c r="F9" i="22"/>
  <c r="F8" i="22"/>
  <c r="F7" i="22"/>
  <c r="F6" i="22"/>
  <c r="F5" i="22"/>
  <c r="J3" i="21"/>
  <c r="F3" i="22" s="1"/>
  <c r="D3" i="21"/>
  <c r="F4" i="22" s="1"/>
  <c r="AF33" i="21"/>
  <c r="S33" i="21"/>
  <c r="M33" i="21"/>
  <c r="W33" i="21" s="1"/>
  <c r="Z33" i="21"/>
  <c r="AA33" i="21" s="1"/>
  <c r="AE33" i="21" s="1"/>
  <c r="AF32" i="21" s="1"/>
  <c r="S32" i="21"/>
  <c r="M32" i="21"/>
  <c r="W32" i="21" s="1"/>
  <c r="Z32" i="21"/>
  <c r="AA32" i="21" s="1"/>
  <c r="AE32" i="21" s="1"/>
  <c r="S31" i="21"/>
  <c r="M31" i="21"/>
  <c r="W31" i="21" s="1"/>
  <c r="S30" i="21"/>
  <c r="M30" i="21"/>
  <c r="S29" i="21"/>
  <c r="M29" i="21"/>
  <c r="W29" i="21" s="1"/>
  <c r="S28" i="21"/>
  <c r="W28" i="21" s="1"/>
  <c r="M28" i="21"/>
  <c r="S27" i="21"/>
  <c r="M27" i="21"/>
  <c r="W27" i="21" s="1"/>
  <c r="Z27" i="21"/>
  <c r="AA27" i="21" s="1"/>
  <c r="AE27" i="21" s="1"/>
  <c r="S26" i="21"/>
  <c r="M26" i="21"/>
  <c r="W26" i="21"/>
  <c r="Z26" i="21"/>
  <c r="AA26" i="21" s="1"/>
  <c r="S25" i="21"/>
  <c r="M25" i="21"/>
  <c r="W25" i="21" s="1"/>
  <c r="Z25" i="21"/>
  <c r="AA25" i="21" s="1"/>
  <c r="AE25" i="21" s="1"/>
  <c r="S24" i="21"/>
  <c r="M24" i="21"/>
  <c r="W24" i="21" s="1"/>
  <c r="Z24" i="21"/>
  <c r="AA24" i="21" s="1"/>
  <c r="S23" i="21"/>
  <c r="M23" i="21"/>
  <c r="W23" i="21" s="1"/>
  <c r="S22" i="21"/>
  <c r="M22" i="21"/>
  <c r="S21" i="21"/>
  <c r="M21" i="21"/>
  <c r="W21" i="21" s="1"/>
  <c r="Z21" i="21"/>
  <c r="AA21" i="21" s="1"/>
  <c r="S20" i="21"/>
  <c r="M20" i="21"/>
  <c r="W20" i="21" s="1"/>
  <c r="Z20" i="21"/>
  <c r="AA20" i="21" s="1"/>
  <c r="AE20" i="21" s="1"/>
  <c r="AF19" i="21" s="1"/>
  <c r="S19" i="21"/>
  <c r="M19" i="21"/>
  <c r="S18" i="21"/>
  <c r="M18" i="21"/>
  <c r="S17" i="21"/>
  <c r="M17" i="21"/>
  <c r="W17" i="21" s="1"/>
  <c r="Z17" i="21"/>
  <c r="S16" i="21"/>
  <c r="W16" i="21" s="1"/>
  <c r="Z16" i="21"/>
  <c r="AA16" i="21" s="1"/>
  <c r="AE16" i="21" s="1"/>
  <c r="AF15" i="21" s="1"/>
  <c r="M16" i="21"/>
  <c r="S15" i="21"/>
  <c r="M15" i="21"/>
  <c r="W15" i="21" s="1"/>
  <c r="S14" i="21"/>
  <c r="M14" i="21"/>
  <c r="W14" i="21" s="1"/>
  <c r="S13" i="21"/>
  <c r="M13" i="21"/>
  <c r="S12" i="21"/>
  <c r="M12" i="21"/>
  <c r="D7" i="21"/>
  <c r="Y6" i="21"/>
  <c r="J6" i="21"/>
  <c r="D6" i="21"/>
  <c r="Y5" i="21"/>
  <c r="J5" i="21"/>
  <c r="D5" i="21"/>
  <c r="Y4" i="21"/>
  <c r="J4" i="21"/>
  <c r="D4" i="21"/>
  <c r="D3" i="19"/>
  <c r="F4" i="20" s="1"/>
  <c r="J3" i="19"/>
  <c r="F3" i="20" s="1"/>
  <c r="F11" i="20"/>
  <c r="F10" i="20"/>
  <c r="F9" i="20"/>
  <c r="F8" i="20"/>
  <c r="F7" i="20"/>
  <c r="F6" i="20"/>
  <c r="F5" i="20"/>
  <c r="AF33" i="19"/>
  <c r="S33" i="19"/>
  <c r="W33" i="19" s="1"/>
  <c r="M33" i="19"/>
  <c r="S32" i="19"/>
  <c r="W32" i="19" s="1"/>
  <c r="M32" i="19"/>
  <c r="S31" i="19"/>
  <c r="M31" i="19"/>
  <c r="S30" i="19"/>
  <c r="M30" i="19"/>
  <c r="W30" i="19"/>
  <c r="Z30" i="19"/>
  <c r="AA30" i="19" s="1"/>
  <c r="S29" i="19"/>
  <c r="M29" i="19"/>
  <c r="S28" i="19"/>
  <c r="M28" i="19"/>
  <c r="W28" i="19" s="1"/>
  <c r="Z28" i="19"/>
  <c r="AA28" i="19" s="1"/>
  <c r="S27" i="19"/>
  <c r="M27" i="19"/>
  <c r="W27" i="19" s="1"/>
  <c r="S26" i="19"/>
  <c r="Z26" i="19"/>
  <c r="AA26" i="19" s="1"/>
  <c r="M26" i="19"/>
  <c r="W26" i="19" s="1"/>
  <c r="S25" i="19"/>
  <c r="M25" i="19"/>
  <c r="W25" i="19"/>
  <c r="Z25" i="19"/>
  <c r="AA25" i="19" s="1"/>
  <c r="S24" i="19"/>
  <c r="M24" i="19"/>
  <c r="S23" i="19"/>
  <c r="M23" i="19"/>
  <c r="W23" i="19" s="1"/>
  <c r="S22" i="19"/>
  <c r="M22" i="19"/>
  <c r="W22" i="19"/>
  <c r="Z22" i="19"/>
  <c r="AA22" i="19" s="1"/>
  <c r="AE22" i="19" s="1"/>
  <c r="S21" i="19"/>
  <c r="M21" i="19"/>
  <c r="W21" i="19" s="1"/>
  <c r="Z21" i="19"/>
  <c r="AA21" i="19" s="1"/>
  <c r="AE21" i="19" s="1"/>
  <c r="AF20" i="19" s="1"/>
  <c r="S20" i="19"/>
  <c r="M20" i="19"/>
  <c r="W20" i="19" s="1"/>
  <c r="S19" i="19"/>
  <c r="M19" i="19"/>
  <c r="W19" i="19" s="1"/>
  <c r="S18" i="19"/>
  <c r="W18" i="19"/>
  <c r="Z18" i="19"/>
  <c r="AA18" i="19" s="1"/>
  <c r="M18" i="19"/>
  <c r="S17" i="19"/>
  <c r="M17" i="19"/>
  <c r="W17" i="19"/>
  <c r="Z17" i="19"/>
  <c r="AA17" i="19" s="1"/>
  <c r="AE17" i="19" s="1"/>
  <c r="AF16" i="19" s="1"/>
  <c r="S16" i="19"/>
  <c r="M16" i="19"/>
  <c r="S15" i="19"/>
  <c r="M15" i="19"/>
  <c r="S14" i="19"/>
  <c r="M14" i="19"/>
  <c r="S13" i="19"/>
  <c r="M13" i="19"/>
  <c r="W13" i="19" s="1"/>
  <c r="Z13" i="19"/>
  <c r="AA13" i="19" s="1"/>
  <c r="AE13" i="19" s="1"/>
  <c r="AF12" i="19" s="1"/>
  <c r="S12" i="19"/>
  <c r="M12" i="19"/>
  <c r="D7" i="19"/>
  <c r="Y6" i="19"/>
  <c r="J6" i="19"/>
  <c r="D6" i="19"/>
  <c r="Y5" i="19"/>
  <c r="J5" i="19"/>
  <c r="D5" i="19"/>
  <c r="Y4" i="19"/>
  <c r="J4" i="19"/>
  <c r="D4" i="19"/>
  <c r="W17" i="35"/>
  <c r="Z17" i="35"/>
  <c r="AA17" i="35" s="1"/>
  <c r="AE17" i="35" s="1"/>
  <c r="AF16" i="35" s="1"/>
  <c r="W28" i="35"/>
  <c r="W19" i="35"/>
  <c r="Z19" i="35"/>
  <c r="AA19" i="35" s="1"/>
  <c r="W30" i="35"/>
  <c r="Z30" i="35"/>
  <c r="AA30" i="35" s="1"/>
  <c r="Z12" i="33"/>
  <c r="AA12" i="33" s="1"/>
  <c r="AE12" i="33" s="1"/>
  <c r="W16" i="33"/>
  <c r="W20" i="33"/>
  <c r="Z20" i="33"/>
  <c r="W17" i="33"/>
  <c r="Z17" i="33"/>
  <c r="AA17" i="33" s="1"/>
  <c r="AE17" i="33" s="1"/>
  <c r="AF16" i="33" s="1"/>
  <c r="Z14" i="33"/>
  <c r="AA14" i="33" s="1"/>
  <c r="W22" i="33"/>
  <c r="Z22" i="33"/>
  <c r="AA22" i="33" s="1"/>
  <c r="AE22" i="33" s="1"/>
  <c r="Z33" i="33"/>
  <c r="AA33" i="33" s="1"/>
  <c r="AE33" i="33"/>
  <c r="AF32" i="33" s="1"/>
  <c r="W30" i="33"/>
  <c r="Z30" i="33"/>
  <c r="AA30" i="33" s="1"/>
  <c r="Z14" i="31"/>
  <c r="AA14" i="31" s="1"/>
  <c r="AE14" i="31" s="1"/>
  <c r="AF13" i="31" s="1"/>
  <c r="Z23" i="31"/>
  <c r="AA23" i="31" s="1"/>
  <c r="AE23" i="31" s="1"/>
  <c r="AF22" i="31" s="1"/>
  <c r="Z31" i="31"/>
  <c r="Z15" i="29"/>
  <c r="AA15" i="29" s="1"/>
  <c r="AE15" i="29" s="1"/>
  <c r="AF14" i="29" s="1"/>
  <c r="Z24" i="29"/>
  <c r="AA24" i="29" s="1"/>
  <c r="AE24" i="29"/>
  <c r="AF23" i="29" s="1"/>
  <c r="Z28" i="29"/>
  <c r="AA28" i="29" s="1"/>
  <c r="AE28" i="29" s="1"/>
  <c r="AF27" i="29" s="1"/>
  <c r="Z18" i="29"/>
  <c r="AA18" i="29" s="1"/>
  <c r="W29" i="27"/>
  <c r="Z29" i="27"/>
  <c r="Z30" i="27"/>
  <c r="AA30" i="27" s="1"/>
  <c r="W15" i="27"/>
  <c r="Z15" i="27"/>
  <c r="Z19" i="27"/>
  <c r="AA19" i="27" s="1"/>
  <c r="W27" i="27"/>
  <c r="Z27" i="27"/>
  <c r="AA27" i="27" s="1"/>
  <c r="AE27" i="27"/>
  <c r="AF26" i="27" s="1"/>
  <c r="Z16" i="27"/>
  <c r="AA16" i="27" s="1"/>
  <c r="AE16" i="27" s="1"/>
  <c r="AF15" i="27" s="1"/>
  <c r="W24" i="27"/>
  <c r="Z24" i="27"/>
  <c r="AA24" i="27" s="1"/>
  <c r="W12" i="27"/>
  <c r="Z20" i="25"/>
  <c r="AA20" i="25" s="1"/>
  <c r="W15" i="25"/>
  <c r="Z15" i="25"/>
  <c r="AA15" i="25" s="1"/>
  <c r="AE15" i="25" s="1"/>
  <c r="AF14" i="25" s="1"/>
  <c r="W26" i="25"/>
  <c r="Z30" i="25"/>
  <c r="AA30" i="25" s="1"/>
  <c r="AE30" i="25"/>
  <c r="AF29" i="25" s="1"/>
  <c r="W12" i="23"/>
  <c r="Z12" i="23"/>
  <c r="Z17" i="23"/>
  <c r="Z14" i="23"/>
  <c r="AA14" i="23" s="1"/>
  <c r="Z18" i="23"/>
  <c r="AA18" i="23" s="1"/>
  <c r="AE18" i="23" s="1"/>
  <c r="AF17" i="23" s="1"/>
  <c r="Z14" i="21"/>
  <c r="AA14" i="21" s="1"/>
  <c r="AE14" i="21" s="1"/>
  <c r="AF13" i="21" s="1"/>
  <c r="W12" i="21"/>
  <c r="Z12" i="21"/>
  <c r="AA12" i="21" s="1"/>
  <c r="AE12" i="21"/>
  <c r="W18" i="21"/>
  <c r="Z18" i="21"/>
  <c r="AA18" i="21" s="1"/>
  <c r="AE18" i="21" s="1"/>
  <c r="Z12" i="19"/>
  <c r="AA12" i="19" s="1"/>
  <c r="AE12" i="19" s="1"/>
  <c r="W16" i="19"/>
  <c r="Z16" i="19"/>
  <c r="Z20" i="19"/>
  <c r="AA20" i="19" s="1"/>
  <c r="AE20" i="19" s="1"/>
  <c r="AF19" i="19" s="1"/>
  <c r="W24" i="19"/>
  <c r="Z28" i="21"/>
  <c r="AA28" i="21" s="1"/>
  <c r="AE28" i="21" s="1"/>
  <c r="AF27" i="21" s="1"/>
  <c r="Z33" i="35"/>
  <c r="AA33" i="35" s="1"/>
  <c r="AE33" i="35" s="1"/>
  <c r="AF32" i="35" s="1"/>
  <c r="W30" i="21"/>
  <c r="AE14" i="23"/>
  <c r="AF13" i="23" s="1"/>
  <c r="Z14" i="25"/>
  <c r="AA14" i="25" s="1"/>
  <c r="Z14" i="29"/>
  <c r="AA14" i="29" s="1"/>
  <c r="W24" i="33"/>
  <c r="Z24" i="33"/>
  <c r="AA24" i="33" s="1"/>
  <c r="AE30" i="19"/>
  <c r="AF29" i="19" s="1"/>
  <c r="Z25" i="25"/>
  <c r="AA25" i="25" s="1"/>
  <c r="AE25" i="25"/>
  <c r="AF24" i="25" s="1"/>
  <c r="AF24" i="29"/>
  <c r="Z29" i="21"/>
  <c r="AA29" i="21" s="1"/>
  <c r="AE29" i="21" s="1"/>
  <c r="AF28" i="21" s="1"/>
  <c r="Z13" i="23"/>
  <c r="AA13" i="23" s="1"/>
  <c r="AE13" i="23" s="1"/>
  <c r="AF12" i="23" s="1"/>
  <c r="W31" i="27"/>
  <c r="Z31" i="27"/>
  <c r="AA31" i="27" s="1"/>
  <c r="AE31" i="27"/>
  <c r="AF30" i="27" s="1"/>
  <c r="Z14" i="19"/>
  <c r="AA14" i="19" s="1"/>
  <c r="AE14" i="19" s="1"/>
  <c r="AF13" i="19" s="1"/>
  <c r="W29" i="19"/>
  <c r="W33" i="25"/>
  <c r="Z33" i="25"/>
  <c r="AA33" i="25" s="1"/>
  <c r="AE33" i="25"/>
  <c r="AF32" i="25" s="1"/>
  <c r="W13" i="21"/>
  <c r="Z13" i="21"/>
  <c r="AA13" i="21" s="1"/>
  <c r="W19" i="21"/>
  <c r="Z19" i="21"/>
  <c r="AA19" i="21" s="1"/>
  <c r="AE19" i="21" s="1"/>
  <c r="AF18" i="21" s="1"/>
  <c r="W22" i="21"/>
  <c r="W18" i="27"/>
  <c r="Z18" i="27"/>
  <c r="AA18" i="27" s="1"/>
  <c r="AF14" i="35"/>
  <c r="W31" i="35"/>
  <c r="Z31" i="35"/>
  <c r="AA31" i="35" s="1"/>
  <c r="AE31" i="35" s="1"/>
  <c r="AF30" i="35" s="1"/>
  <c r="AE21" i="29"/>
  <c r="AF20" i="29" s="1"/>
  <c r="Z23" i="19"/>
  <c r="Z31" i="21"/>
  <c r="AA31" i="21" s="1"/>
  <c r="AE31" i="21"/>
  <c r="AF30" i="21" s="1"/>
  <c r="Z23" i="23"/>
  <c r="AA23" i="23" s="1"/>
  <c r="AF23" i="25"/>
  <c r="W27" i="25"/>
  <c r="Z27" i="25"/>
  <c r="AA27" i="25" s="1"/>
  <c r="AE27" i="25" s="1"/>
  <c r="AF26" i="25" s="1"/>
  <c r="Z25" i="27"/>
  <c r="AA25" i="27" s="1"/>
  <c r="AE25" i="27"/>
  <c r="AF24" i="27" s="1"/>
  <c r="W27" i="29"/>
  <c r="Z27" i="29"/>
  <c r="AA27" i="29" s="1"/>
  <c r="AE27" i="29" s="1"/>
  <c r="AF26" i="29" s="1"/>
  <c r="AF30" i="29"/>
  <c r="W12" i="31"/>
  <c r="Z12" i="31"/>
  <c r="AA12" i="31" s="1"/>
  <c r="W23" i="33"/>
  <c r="Z23" i="33"/>
  <c r="AA23" i="33" s="1"/>
  <c r="AE23" i="33" s="1"/>
  <c r="AF22" i="33" s="1"/>
  <c r="Z21" i="35"/>
  <c r="W33" i="29"/>
  <c r="Z33" i="29"/>
  <c r="AA33" i="29" s="1"/>
  <c r="AE33" i="29"/>
  <c r="AF32" i="29" s="1"/>
  <c r="Z17" i="31"/>
  <c r="W25" i="31"/>
  <c r="Z25" i="31"/>
  <c r="AA25" i="31" s="1"/>
  <c r="W33" i="31"/>
  <c r="Z33" i="31"/>
  <c r="AA33" i="31" s="1"/>
  <c r="AE33" i="31" s="1"/>
  <c r="AF32" i="31" s="1"/>
  <c r="Z29" i="33"/>
  <c r="W27" i="35"/>
  <c r="Z27" i="35"/>
  <c r="AA27" i="35" s="1"/>
  <c r="AE27" i="35"/>
  <c r="AF26" i="35" s="1"/>
  <c r="AE25" i="19"/>
  <c r="AF24" i="19"/>
  <c r="AE21" i="21"/>
  <c r="AF20" i="21" s="1"/>
  <c r="AE22" i="23"/>
  <c r="AF21" i="23" s="1"/>
  <c r="AE29" i="23"/>
  <c r="AF28" i="23"/>
  <c r="W13" i="29"/>
  <c r="Z13" i="29"/>
  <c r="AA13" i="29" s="1"/>
  <c r="W29" i="29"/>
  <c r="Z29" i="29"/>
  <c r="AA29" i="29" s="1"/>
  <c r="W19" i="31"/>
  <c r="Z19" i="31"/>
  <c r="W27" i="31"/>
  <c r="Z27" i="31"/>
  <c r="AA27" i="31" s="1"/>
  <c r="W23" i="35"/>
  <c r="Z23" i="35"/>
  <c r="AF21" i="19"/>
  <c r="W15" i="19"/>
  <c r="W31" i="19"/>
  <c r="AE31" i="19"/>
  <c r="AF30" i="19"/>
  <c r="Z23" i="21"/>
  <c r="AA23" i="21" s="1"/>
  <c r="Z15" i="23"/>
  <c r="Z31" i="23"/>
  <c r="AE16" i="25"/>
  <c r="AF15" i="25" s="1"/>
  <c r="W19" i="25"/>
  <c r="W17" i="27"/>
  <c r="Z17" i="27"/>
  <c r="AA17" i="27" s="1"/>
  <c r="AE17" i="27"/>
  <c r="AF16" i="27" s="1"/>
  <c r="Z33" i="27"/>
  <c r="Z32" i="31"/>
  <c r="W15" i="33"/>
  <c r="Z15" i="33"/>
  <c r="AA15" i="33" s="1"/>
  <c r="AE15" i="33" s="1"/>
  <c r="AF14" i="33" s="1"/>
  <c r="Z31" i="33"/>
  <c r="Z13" i="35"/>
  <c r="W29" i="35"/>
  <c r="Z29" i="35"/>
  <c r="AA29" i="35" s="1"/>
  <c r="W13" i="31"/>
  <c r="Z13" i="31"/>
  <c r="AA13" i="31" s="1"/>
  <c r="W21" i="31"/>
  <c r="Z21" i="31"/>
  <c r="AA21" i="31" s="1"/>
  <c r="AE21" i="31" s="1"/>
  <c r="AF20" i="31" s="1"/>
  <c r="W29" i="31"/>
  <c r="Z29" i="31"/>
  <c r="Z21" i="33"/>
  <c r="W13" i="33"/>
  <c r="Z13" i="33"/>
  <c r="AA13" i="33" s="1"/>
  <c r="AE19" i="35"/>
  <c r="AF18" i="35" s="1"/>
  <c r="AE25" i="35"/>
  <c r="AF24" i="35"/>
  <c r="AE19" i="33"/>
  <c r="AF18" i="33" s="1"/>
  <c r="AE27" i="33"/>
  <c r="AF26" i="33" s="1"/>
  <c r="AE28" i="33"/>
  <c r="AF27" i="33"/>
  <c r="AE26" i="33"/>
  <c r="AF25" i="33" s="1"/>
  <c r="Z18" i="31"/>
  <c r="AA18" i="31" s="1"/>
  <c r="Z20" i="31"/>
  <c r="AA20" i="31" s="1"/>
  <c r="Z22" i="31"/>
  <c r="Z24" i="31"/>
  <c r="Z26" i="31"/>
  <c r="AA26" i="31" s="1"/>
  <c r="W28" i="31"/>
  <c r="Z28" i="31"/>
  <c r="AA28" i="31" s="1"/>
  <c r="Z30" i="31"/>
  <c r="AA30" i="31" s="1"/>
  <c r="AE17" i="29"/>
  <c r="AF16" i="29" s="1"/>
  <c r="AE18" i="29"/>
  <c r="AF17" i="29" s="1"/>
  <c r="AE26" i="29"/>
  <c r="AF25" i="29"/>
  <c r="AE19" i="27"/>
  <c r="AF18" i="27" s="1"/>
  <c r="AF20" i="27"/>
  <c r="AE23" i="27"/>
  <c r="AF22" i="27" s="1"/>
  <c r="AE29" i="27"/>
  <c r="AF28" i="27" s="1"/>
  <c r="AE12" i="25"/>
  <c r="AE20" i="25"/>
  <c r="AF19" i="25" s="1"/>
  <c r="AF27" i="25"/>
  <c r="AF31" i="25"/>
  <c r="AE19" i="23"/>
  <c r="AF18" i="23" s="1"/>
  <c r="AE20" i="23"/>
  <c r="AF19" i="23" s="1"/>
  <c r="AF27" i="23"/>
  <c r="AF24" i="23"/>
  <c r="AF17" i="21"/>
  <c r="AE26" i="21"/>
  <c r="AF25" i="21" s="1"/>
  <c r="AE24" i="21"/>
  <c r="AF23" i="21"/>
  <c r="AF24" i="21"/>
  <c r="AF31" i="21"/>
  <c r="AE19" i="19"/>
  <c r="AF18" i="19" s="1"/>
  <c r="AE28" i="19"/>
  <c r="AF27" i="19" s="1"/>
  <c r="AE18" i="19"/>
  <c r="AF17" i="19" s="1"/>
  <c r="AE26" i="19"/>
  <c r="AF25" i="19"/>
  <c r="AE33" i="19"/>
  <c r="AF32" i="19" s="1"/>
  <c r="AE24" i="19"/>
  <c r="AF23" i="19" s="1"/>
  <c r="AE32" i="19"/>
  <c r="AF31" i="19"/>
  <c r="B33" i="11"/>
  <c r="B34" i="11"/>
  <c r="B12" i="11"/>
  <c r="B13" i="11"/>
  <c r="B14" i="11" s="1"/>
  <c r="B15" i="11" s="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I43" i="32"/>
  <c r="J43" i="32" s="1"/>
  <c r="I43" i="30"/>
  <c r="J43" i="30" s="1"/>
  <c r="I43" i="28"/>
  <c r="J43" i="28" s="1"/>
  <c r="I43" i="24"/>
  <c r="J43" i="24" s="1"/>
  <c r="Y5" i="12"/>
  <c r="Y4" i="12"/>
  <c r="D3" i="12"/>
  <c r="F4" i="16" s="1"/>
  <c r="J3" i="12"/>
  <c r="F3" i="16" s="1"/>
  <c r="B12" i="10"/>
  <c r="B13" i="10" s="1"/>
  <c r="B14" i="10" s="1"/>
  <c r="B15" i="10" s="1"/>
  <c r="B16" i="10" s="1"/>
  <c r="B17" i="10" s="1"/>
  <c r="B18" i="10" s="1"/>
  <c r="B19" i="10" s="1"/>
  <c r="B20" i="10" s="1"/>
  <c r="Z25" i="33"/>
  <c r="AA25" i="33" s="1"/>
  <c r="AE25" i="33"/>
  <c r="AF24" i="33" s="1"/>
  <c r="Z19" i="29"/>
  <c r="AE19" i="29"/>
  <c r="AF18" i="29" s="1"/>
  <c r="Z19" i="25"/>
  <c r="AA19" i="25" s="1"/>
  <c r="AE19" i="25"/>
  <c r="AF18" i="25"/>
  <c r="Z15" i="21"/>
  <c r="AA15" i="21" s="1"/>
  <c r="AE15" i="21" s="1"/>
  <c r="AF14" i="21"/>
  <c r="Z29" i="19"/>
  <c r="AE29" i="19"/>
  <c r="AF28" i="19" s="1"/>
  <c r="Z15" i="19"/>
  <c r="AA15" i="19" s="1"/>
  <c r="AE15" i="19"/>
  <c r="AF14" i="19" s="1"/>
  <c r="J37" i="36"/>
  <c r="AE27" i="31"/>
  <c r="AF26" i="31" s="1"/>
  <c r="J31" i="32"/>
  <c r="AE17" i="25"/>
  <c r="AF16" i="25" s="1"/>
  <c r="AE12" i="27"/>
  <c r="J37" i="32"/>
  <c r="AE30" i="35"/>
  <c r="AF29" i="35" s="1"/>
  <c r="AE14" i="35"/>
  <c r="AF13" i="35" s="1"/>
  <c r="J31" i="36"/>
  <c r="J16" i="26"/>
  <c r="J24" i="20"/>
  <c r="J27" i="30"/>
  <c r="J28" i="30"/>
  <c r="J21" i="36"/>
  <c r="J32" i="26"/>
  <c r="J32" i="34"/>
  <c r="J23" i="20"/>
  <c r="AE26" i="27"/>
  <c r="AF25" i="27" s="1"/>
  <c r="AE15" i="31"/>
  <c r="AF14" i="31" s="1"/>
  <c r="J25" i="36"/>
  <c r="J25" i="30"/>
  <c r="J35" i="36"/>
  <c r="J25" i="28"/>
  <c r="AF12" i="25"/>
  <c r="J33" i="24"/>
  <c r="J16" i="22"/>
  <c r="J17" i="20"/>
  <c r="J30" i="26"/>
  <c r="J31" i="34"/>
  <c r="J22" i="22"/>
  <c r="AE24" i="27"/>
  <c r="AF23" i="27" s="1"/>
  <c r="J28" i="28"/>
  <c r="AE30" i="31"/>
  <c r="AF29" i="31"/>
  <c r="AE13" i="31"/>
  <c r="AF12" i="31"/>
  <c r="AE26" i="35"/>
  <c r="AF25" i="35"/>
  <c r="J29" i="24"/>
  <c r="J16" i="30"/>
  <c r="J23" i="28"/>
  <c r="J19" i="36"/>
  <c r="J16" i="34"/>
  <c r="J23" i="36"/>
  <c r="J26" i="20"/>
  <c r="J36" i="20"/>
  <c r="J29" i="30"/>
  <c r="AE24" i="33"/>
  <c r="AF23" i="33" s="1"/>
  <c r="J21" i="30"/>
  <c r="J31" i="24"/>
  <c r="AF26" i="21"/>
  <c r="J31" i="22"/>
  <c r="AE22" i="27"/>
  <c r="AF21" i="27" s="1"/>
  <c r="AF27" i="27"/>
  <c r="AE29" i="35"/>
  <c r="AF28" i="35" s="1"/>
  <c r="J29" i="20"/>
  <c r="J27" i="34"/>
  <c r="J29" i="28"/>
  <c r="J35" i="22"/>
  <c r="J37" i="34"/>
  <c r="J34" i="30"/>
  <c r="J35" i="28"/>
  <c r="AE22" i="29"/>
  <c r="AF21" i="29" s="1"/>
  <c r="J35" i="30"/>
  <c r="AE23" i="23"/>
  <c r="AF22" i="23" s="1"/>
  <c r="AE14" i="29"/>
  <c r="AF13" i="29" s="1"/>
  <c r="AE13" i="21"/>
  <c r="AF12" i="21" s="1"/>
  <c r="J28" i="22"/>
  <c r="J24" i="22"/>
  <c r="J24" i="28"/>
  <c r="AE28" i="31"/>
  <c r="AF27" i="31"/>
  <c r="J32" i="32"/>
  <c r="AE20" i="31"/>
  <c r="AF19" i="31" s="1"/>
  <c r="AE12" i="31"/>
  <c r="J16" i="32"/>
  <c r="AF21" i="35"/>
  <c r="AF27" i="35"/>
  <c r="J30" i="34"/>
  <c r="J19" i="22"/>
  <c r="AE30" i="33"/>
  <c r="AF29" i="33"/>
  <c r="J20" i="30"/>
  <c r="J29" i="22"/>
  <c r="J26" i="24"/>
  <c r="J21" i="20"/>
  <c r="J29" i="26"/>
  <c r="J23" i="34"/>
  <c r="J30" i="30"/>
  <c r="J33" i="28"/>
  <c r="J28" i="26"/>
  <c r="J20" i="22"/>
  <c r="J28" i="20"/>
  <c r="AE18" i="27"/>
  <c r="AF17" i="27" s="1"/>
  <c r="AE20" i="29"/>
  <c r="AF19" i="29" s="1"/>
  <c r="AE20" i="35"/>
  <c r="AF19" i="35" s="1"/>
  <c r="J24" i="36"/>
  <c r="J19" i="34"/>
  <c r="J21" i="28"/>
  <c r="J31" i="28"/>
  <c r="J37" i="22"/>
  <c r="J31" i="26"/>
  <c r="J37" i="24"/>
  <c r="J19" i="30"/>
  <c r="AE23" i="21"/>
  <c r="AF22" i="21"/>
  <c r="AE13" i="29"/>
  <c r="AF12" i="29" s="1"/>
  <c r="J30" i="22"/>
  <c r="J32" i="24"/>
  <c r="AE22" i="25"/>
  <c r="AF21" i="25"/>
  <c r="J22" i="30"/>
  <c r="J34" i="20"/>
  <c r="J36" i="26"/>
  <c r="J22" i="20"/>
  <c r="J36" i="22"/>
  <c r="AE32" i="27"/>
  <c r="AF31" i="27"/>
  <c r="J36" i="28"/>
  <c r="AE26" i="31"/>
  <c r="AF25" i="31" s="1"/>
  <c r="AE18" i="31"/>
  <c r="AF17" i="31" s="1"/>
  <c r="J36" i="30"/>
  <c r="J35" i="20"/>
  <c r="AF21" i="33"/>
  <c r="AE16" i="33"/>
  <c r="AF15" i="33"/>
  <c r="J29" i="36"/>
  <c r="AE22" i="21"/>
  <c r="AF21" i="21" s="1"/>
  <c r="J20" i="26"/>
  <c r="J18" i="22"/>
  <c r="J17" i="28"/>
  <c r="AE16" i="23"/>
  <c r="AF15" i="23" s="1"/>
  <c r="J16" i="20"/>
  <c r="J24" i="24"/>
  <c r="J27" i="28"/>
  <c r="J25" i="20"/>
  <c r="AE29" i="25"/>
  <c r="AF28" i="25" s="1"/>
  <c r="J23" i="24"/>
  <c r="J32" i="20"/>
  <c r="AE30" i="27"/>
  <c r="AF29" i="27"/>
  <c r="AE14" i="27"/>
  <c r="AF13" i="27" s="1"/>
  <c r="AE25" i="31"/>
  <c r="AF24" i="31" s="1"/>
  <c r="AE17" i="31"/>
  <c r="AF16" i="31" s="1"/>
  <c r="AE32" i="35"/>
  <c r="AF31" i="35" s="1"/>
  <c r="AE16" i="35"/>
  <c r="AF15" i="35"/>
  <c r="AE29" i="29"/>
  <c r="AF28" i="29"/>
  <c r="J18" i="32"/>
  <c r="J24" i="26"/>
  <c r="AE32" i="33"/>
  <c r="AF31" i="33" s="1"/>
  <c r="J37" i="30"/>
  <c r="J31" i="30"/>
  <c r="AE14" i="33"/>
  <c r="AF13" i="33" s="1"/>
  <c r="AE31" i="33"/>
  <c r="AF30" i="33" s="1"/>
  <c r="J23" i="22"/>
  <c r="J37" i="26"/>
  <c r="J18" i="20"/>
  <c r="J17" i="24"/>
  <c r="J37" i="20"/>
  <c r="J21" i="24"/>
  <c r="J35" i="26"/>
  <c r="J27" i="26"/>
  <c r="AE14" i="25"/>
  <c r="AF13" i="25" s="1"/>
  <c r="J34" i="26"/>
  <c r="J25" i="22"/>
  <c r="J30" i="20"/>
  <c r="AE13" i="33"/>
  <c r="AF12" i="33" s="1"/>
  <c r="J17" i="34"/>
  <c r="F5" i="16"/>
  <c r="C21" i="15"/>
  <c r="J21" i="15" s="1"/>
  <c r="J29" i="34"/>
  <c r="J23" i="30"/>
  <c r="J23" i="26"/>
  <c r="J33" i="20"/>
  <c r="J19" i="20"/>
  <c r="J20" i="36"/>
  <c r="J16" i="36"/>
  <c r="J26" i="36"/>
  <c r="J30" i="36"/>
  <c r="J20" i="34"/>
  <c r="J30" i="32"/>
  <c r="J21" i="32"/>
  <c r="J25" i="32"/>
  <c r="J17" i="32"/>
  <c r="J27" i="32"/>
  <c r="J34" i="32"/>
  <c r="J22" i="28"/>
  <c r="J26" i="28"/>
  <c r="J16" i="28"/>
  <c r="J18" i="28"/>
  <c r="J26" i="26"/>
  <c r="J20" i="24"/>
  <c r="J34" i="34"/>
  <c r="J17" i="26"/>
  <c r="J35" i="34"/>
  <c r="J24" i="30"/>
  <c r="J36" i="36"/>
  <c r="J34" i="28"/>
  <c r="J20" i="28"/>
  <c r="J26" i="22"/>
  <c r="J33" i="30"/>
  <c r="J17" i="22"/>
  <c r="J18" i="26"/>
  <c r="J26" i="34"/>
  <c r="J18" i="36"/>
  <c r="J27" i="22"/>
  <c r="J18" i="34"/>
  <c r="J28" i="36"/>
  <c r="J26" i="30"/>
  <c r="J22" i="36"/>
  <c r="J17" i="30"/>
  <c r="J27" i="24"/>
  <c r="J30" i="28"/>
  <c r="J34" i="36"/>
  <c r="J29" i="32"/>
  <c r="J18" i="30"/>
  <c r="J36" i="34"/>
  <c r="J32" i="36"/>
  <c r="J33" i="26"/>
  <c r="J24" i="32"/>
  <c r="J28" i="34"/>
  <c r="J19" i="32"/>
  <c r="J32" i="28"/>
  <c r="M22" i="12"/>
  <c r="M23" i="12"/>
  <c r="M24" i="12"/>
  <c r="M25" i="12"/>
  <c r="M26" i="12"/>
  <c r="M27" i="12"/>
  <c r="W27" i="12" s="1"/>
  <c r="M28" i="12"/>
  <c r="M29" i="12"/>
  <c r="W29" i="12" s="1"/>
  <c r="M30" i="12"/>
  <c r="M31" i="12"/>
  <c r="M32" i="12"/>
  <c r="M33" i="12"/>
  <c r="W33" i="12" s="1"/>
  <c r="AF33" i="12"/>
  <c r="R4" i="15"/>
  <c r="R3" i="15"/>
  <c r="L4" i="15"/>
  <c r="L5" i="15"/>
  <c r="L3" i="15"/>
  <c r="E4" i="15"/>
  <c r="E5" i="15"/>
  <c r="E6" i="15"/>
  <c r="E3" i="15"/>
  <c r="E22" i="15"/>
  <c r="B22" i="15" s="1"/>
  <c r="E23" i="15"/>
  <c r="E24" i="15"/>
  <c r="E25" i="15"/>
  <c r="E26" i="15"/>
  <c r="E27" i="15"/>
  <c r="E28" i="15"/>
  <c r="E29" i="15"/>
  <c r="E30" i="15"/>
  <c r="E21" i="15"/>
  <c r="C22" i="15"/>
  <c r="J22" i="15" s="1"/>
  <c r="C23" i="15"/>
  <c r="C24" i="15"/>
  <c r="C25" i="15"/>
  <c r="C26" i="15"/>
  <c r="C27" i="15"/>
  <c r="J27" i="15" s="1"/>
  <c r="C28" i="15"/>
  <c r="C29" i="15"/>
  <c r="C30" i="15"/>
  <c r="G30" i="15" s="1"/>
  <c r="D5" i="12"/>
  <c r="D6" i="12"/>
  <c r="D7" i="12"/>
  <c r="D4" i="12"/>
  <c r="S13" i="12"/>
  <c r="S14" i="12"/>
  <c r="S15" i="12"/>
  <c r="S16" i="12"/>
  <c r="S17" i="12"/>
  <c r="S18" i="12"/>
  <c r="S19" i="12"/>
  <c r="S20" i="12"/>
  <c r="W20" i="12" s="1"/>
  <c r="S21" i="12"/>
  <c r="S22" i="12"/>
  <c r="W22" i="12" s="1"/>
  <c r="Z22" i="12"/>
  <c r="AA22" i="12" s="1"/>
  <c r="S23" i="12"/>
  <c r="W23" i="12"/>
  <c r="Z23" i="12"/>
  <c r="AA23" i="12" s="1"/>
  <c r="S24" i="12"/>
  <c r="Z24" i="12"/>
  <c r="AA24" i="12" s="1"/>
  <c r="AE24" i="12" s="1"/>
  <c r="AF23" i="12" s="1"/>
  <c r="S25" i="12"/>
  <c r="Z25" i="12"/>
  <c r="AA25" i="12" s="1"/>
  <c r="S26" i="12"/>
  <c r="W26" i="12" s="1"/>
  <c r="Z26" i="12"/>
  <c r="AA26" i="12" s="1"/>
  <c r="S27" i="12"/>
  <c r="Z27" i="12"/>
  <c r="S28" i="12"/>
  <c r="W28" i="12"/>
  <c r="Z28" i="12"/>
  <c r="AA28" i="12" s="1"/>
  <c r="AE28" i="12" s="1"/>
  <c r="S29" i="12"/>
  <c r="Z29" i="12"/>
  <c r="AA29" i="12" s="1"/>
  <c r="S30" i="12"/>
  <c r="W30" i="12"/>
  <c r="Z30" i="12"/>
  <c r="AA30" i="12" s="1"/>
  <c r="S31" i="12"/>
  <c r="W31" i="12" s="1"/>
  <c r="S32" i="12"/>
  <c r="W32" i="12"/>
  <c r="S33" i="12"/>
  <c r="S12" i="12"/>
  <c r="F11" i="16"/>
  <c r="F10" i="16"/>
  <c r="F9" i="16"/>
  <c r="F8" i="16"/>
  <c r="F7" i="16"/>
  <c r="F6" i="16"/>
  <c r="Y6" i="12"/>
  <c r="J5" i="12"/>
  <c r="J6" i="12"/>
  <c r="J4" i="12"/>
  <c r="U4" i="10"/>
  <c r="U5" i="10"/>
  <c r="U3" i="10"/>
  <c r="K4" i="10"/>
  <c r="K5" i="10"/>
  <c r="K3" i="10"/>
  <c r="E4" i="10"/>
  <c r="E5" i="10"/>
  <c r="E6" i="10"/>
  <c r="E3" i="10"/>
  <c r="M13" i="12"/>
  <c r="M14" i="12"/>
  <c r="M15" i="12"/>
  <c r="M16" i="12"/>
  <c r="W16" i="12" s="1"/>
  <c r="Z16" i="12" s="1"/>
  <c r="M17" i="12"/>
  <c r="W17" i="12" s="1"/>
  <c r="Z17" i="12" s="1"/>
  <c r="M18" i="12"/>
  <c r="W18" i="12" s="1"/>
  <c r="Z18" i="12" s="1"/>
  <c r="M19" i="12"/>
  <c r="M20" i="12"/>
  <c r="M21" i="12"/>
  <c r="M12" i="12"/>
  <c r="Z20" i="12"/>
  <c r="W21" i="12"/>
  <c r="Z21" i="12"/>
  <c r="AA21" i="12" s="1"/>
  <c r="AE21" i="12" s="1"/>
  <c r="AF20" i="12" s="1"/>
  <c r="W19" i="12"/>
  <c r="Z19" i="12" s="1"/>
  <c r="AE29" i="12"/>
  <c r="AF28" i="12"/>
  <c r="AE26" i="12"/>
  <c r="AF25" i="12" s="1"/>
  <c r="AE33" i="12"/>
  <c r="AF32" i="12" s="1"/>
  <c r="AE30" i="12"/>
  <c r="AF29" i="12"/>
  <c r="AE25" i="12"/>
  <c r="AF24" i="12" s="1"/>
  <c r="AE22" i="12"/>
  <c r="AF21" i="12" s="1"/>
  <c r="AE23" i="12"/>
  <c r="AF22" i="12" s="1"/>
  <c r="AF27" i="12"/>
  <c r="J33" i="16"/>
  <c r="J32" i="16"/>
  <c r="J28" i="16"/>
  <c r="J27" i="16"/>
  <c r="J30" i="16"/>
  <c r="J37" i="16"/>
  <c r="J29" i="16"/>
  <c r="J26" i="16"/>
  <c r="AA21" i="33" l="1"/>
  <c r="AE21" i="33" s="1"/>
  <c r="AF20" i="33" s="1"/>
  <c r="J25" i="34"/>
  <c r="W15" i="12"/>
  <c r="Z15" i="12" s="1"/>
  <c r="AA29" i="31"/>
  <c r="AE29" i="31" s="1"/>
  <c r="AF28" i="31" s="1"/>
  <c r="J33" i="32"/>
  <c r="J17" i="36"/>
  <c r="AA13" i="35"/>
  <c r="AE13" i="35" s="1"/>
  <c r="AF12" i="35" s="1"/>
  <c r="AA29" i="33"/>
  <c r="AE29" i="33" s="1"/>
  <c r="AF28" i="33" s="1"/>
  <c r="J33" i="34"/>
  <c r="AA12" i="23"/>
  <c r="AE12" i="23" s="1"/>
  <c r="J16" i="24"/>
  <c r="J41" i="24" s="1"/>
  <c r="F24" i="15" s="1"/>
  <c r="AA15" i="27"/>
  <c r="AE15" i="27" s="1"/>
  <c r="AF14" i="27" s="1"/>
  <c r="J19" i="28"/>
  <c r="W23" i="23"/>
  <c r="AA26" i="23"/>
  <c r="AE26" i="23" s="1"/>
  <c r="AF25" i="23" s="1"/>
  <c r="J30" i="24"/>
  <c r="AA20" i="12"/>
  <c r="AE20" i="12" s="1"/>
  <c r="AF19" i="12" s="1"/>
  <c r="J24" i="16"/>
  <c r="AA19" i="31"/>
  <c r="AE19" i="31" s="1"/>
  <c r="AF18" i="31" s="1"/>
  <c r="J23" i="32"/>
  <c r="J36" i="16"/>
  <c r="W24" i="12"/>
  <c r="J33" i="36"/>
  <c r="J19" i="26"/>
  <c r="I41" i="26" s="1"/>
  <c r="J32" i="30"/>
  <c r="I41" i="30" s="1"/>
  <c r="AA21" i="23"/>
  <c r="AE21" i="23" s="1"/>
  <c r="AF20" i="23" s="1"/>
  <c r="L24" i="15" s="1"/>
  <c r="J25" i="24"/>
  <c r="W20" i="27"/>
  <c r="W25" i="12"/>
  <c r="I41" i="20"/>
  <c r="AA23" i="19"/>
  <c r="AE23" i="19" s="1"/>
  <c r="AF22" i="19" s="1"/>
  <c r="J27" i="20"/>
  <c r="J41" i="20" s="1"/>
  <c r="F22" i="15" s="1"/>
  <c r="AA31" i="31"/>
  <c r="AE31" i="31" s="1"/>
  <c r="AF30" i="31" s="1"/>
  <c r="J35" i="32"/>
  <c r="W24" i="25"/>
  <c r="AA16" i="19"/>
  <c r="AE16" i="19" s="1"/>
  <c r="AF15" i="19" s="1"/>
  <c r="J20" i="20"/>
  <c r="AA20" i="33"/>
  <c r="AE20" i="33" s="1"/>
  <c r="AF19" i="33" s="1"/>
  <c r="J24" i="34"/>
  <c r="AA31" i="23"/>
  <c r="AE31" i="23" s="1"/>
  <c r="AF30" i="23" s="1"/>
  <c r="J35" i="24"/>
  <c r="AA27" i="19"/>
  <c r="AE27" i="19" s="1"/>
  <c r="AF26" i="19" s="1"/>
  <c r="J31" i="20"/>
  <c r="AA27" i="12"/>
  <c r="AE27" i="12" s="1"/>
  <c r="AF26" i="12" s="1"/>
  <c r="J31" i="16"/>
  <c r="AA22" i="31"/>
  <c r="AE22" i="31" s="1"/>
  <c r="AF21" i="31" s="1"/>
  <c r="L28" i="15" s="1"/>
  <c r="J26" i="32"/>
  <c r="AA33" i="27"/>
  <c r="AE33" i="27" s="1"/>
  <c r="AF32" i="27" s="1"/>
  <c r="J37" i="28"/>
  <c r="I41" i="28" s="1"/>
  <c r="AA32" i="31"/>
  <c r="AE32" i="31" s="1"/>
  <c r="AF31" i="31" s="1"/>
  <c r="J36" i="32"/>
  <c r="AA23" i="35"/>
  <c r="AE23" i="35" s="1"/>
  <c r="AF22" i="35" s="1"/>
  <c r="J27" i="36"/>
  <c r="J41" i="36" s="1"/>
  <c r="F30" i="15" s="1"/>
  <c r="AA17" i="21"/>
  <c r="AE17" i="21" s="1"/>
  <c r="AF16" i="21" s="1"/>
  <c r="J21" i="22"/>
  <c r="I41" i="22" s="1"/>
  <c r="J25" i="16"/>
  <c r="AA24" i="31"/>
  <c r="AE24" i="31" s="1"/>
  <c r="AF23" i="31" s="1"/>
  <c r="J28" i="32"/>
  <c r="AA15" i="23"/>
  <c r="AE15" i="23" s="1"/>
  <c r="AF14" i="23" s="1"/>
  <c r="J19" i="24"/>
  <c r="W28" i="29"/>
  <c r="AA31" i="12"/>
  <c r="AE31" i="12" s="1"/>
  <c r="AF30" i="12" s="1"/>
  <c r="J35" i="16"/>
  <c r="AA30" i="21"/>
  <c r="AE30" i="21" s="1"/>
  <c r="AF29" i="21" s="1"/>
  <c r="J34" i="22"/>
  <c r="AA24" i="23"/>
  <c r="AE24" i="23" s="1"/>
  <c r="AF23" i="23" s="1"/>
  <c r="J28" i="24"/>
  <c r="AA32" i="23"/>
  <c r="AE32" i="23" s="1"/>
  <c r="AF31" i="23" s="1"/>
  <c r="J36" i="24"/>
  <c r="AA18" i="25"/>
  <c r="AE18" i="25" s="1"/>
  <c r="AF17" i="25" s="1"/>
  <c r="L25" i="15" s="1"/>
  <c r="J22" i="26"/>
  <c r="AA16" i="31"/>
  <c r="AE16" i="31" s="1"/>
  <c r="AF15" i="31" s="1"/>
  <c r="J20" i="32"/>
  <c r="AA18" i="33"/>
  <c r="AE18" i="33" s="1"/>
  <c r="AF17" i="33" s="1"/>
  <c r="J22" i="34"/>
  <c r="W13" i="12"/>
  <c r="J21" i="34"/>
  <c r="I41" i="34" s="1"/>
  <c r="J18" i="24"/>
  <c r="W14" i="19"/>
  <c r="W15" i="23"/>
  <c r="W13" i="25"/>
  <c r="M25" i="41"/>
  <c r="K51" i="41" s="1"/>
  <c r="L40" i="43"/>
  <c r="J34" i="16"/>
  <c r="J22" i="32"/>
  <c r="J32" i="22"/>
  <c r="J41" i="22" s="1"/>
  <c r="F23" i="15" s="1"/>
  <c r="J33" i="22"/>
  <c r="J21" i="26"/>
  <c r="J34" i="24"/>
  <c r="W27" i="23"/>
  <c r="W14" i="25"/>
  <c r="W28" i="27"/>
  <c r="W32" i="29"/>
  <c r="W16" i="35"/>
  <c r="M41" i="39"/>
  <c r="N41" i="39" s="1"/>
  <c r="L25" i="40"/>
  <c r="M25" i="44"/>
  <c r="K51" i="44" s="1"/>
  <c r="D51" i="44"/>
  <c r="L25" i="45"/>
  <c r="N26" i="39"/>
  <c r="L53" i="39" s="1"/>
  <c r="E53" i="39"/>
  <c r="M33" i="42"/>
  <c r="K51" i="42" s="1"/>
  <c r="D51" i="42"/>
  <c r="W20" i="23"/>
  <c r="L33" i="41"/>
  <c r="M33" i="41" s="1"/>
  <c r="J25" i="26"/>
  <c r="I41" i="32"/>
  <c r="J22" i="24"/>
  <c r="W22" i="27"/>
  <c r="W24" i="35"/>
  <c r="M34" i="17"/>
  <c r="N34" i="17" s="1"/>
  <c r="M26" i="37"/>
  <c r="M34" i="39"/>
  <c r="N34" i="39" s="1"/>
  <c r="L33" i="40"/>
  <c r="M33" i="40" s="1"/>
  <c r="M26" i="17"/>
  <c r="M34" i="38"/>
  <c r="N34" i="38" s="1"/>
  <c r="W12" i="19"/>
  <c r="G24" i="15"/>
  <c r="G23" i="15"/>
  <c r="J42" i="16"/>
  <c r="G25" i="15"/>
  <c r="W14" i="12"/>
  <c r="Z14" i="12" s="1"/>
  <c r="AA14" i="12" s="1"/>
  <c r="AE14" i="12" s="1"/>
  <c r="AF13" i="12" s="1"/>
  <c r="J25" i="15"/>
  <c r="B23" i="15"/>
  <c r="B24" i="15" s="1"/>
  <c r="B25" i="15" s="1"/>
  <c r="B26" i="15" s="1"/>
  <c r="B27" i="15" s="1"/>
  <c r="B28" i="15" s="1"/>
  <c r="B29" i="15" s="1"/>
  <c r="B30" i="15" s="1"/>
  <c r="M41" i="38"/>
  <c r="N41" i="38" s="1"/>
  <c r="M26" i="38"/>
  <c r="N26" i="38" s="1"/>
  <c r="L53" i="38" s="1"/>
  <c r="E53" i="17"/>
  <c r="N26" i="17"/>
  <c r="L53" i="17" s="1"/>
  <c r="J30" i="15"/>
  <c r="I30" i="15"/>
  <c r="J29" i="15"/>
  <c r="J28" i="15"/>
  <c r="J26" i="15"/>
  <c r="I26" i="15"/>
  <c r="I22" i="15"/>
  <c r="G22" i="15"/>
  <c r="J41" i="34"/>
  <c r="F29" i="15" s="1"/>
  <c r="J41" i="32"/>
  <c r="F28" i="15" s="1"/>
  <c r="J41" i="26"/>
  <c r="F25" i="15" s="1"/>
  <c r="J41" i="30"/>
  <c r="F27" i="15" s="1"/>
  <c r="I42" i="30"/>
  <c r="J42" i="34"/>
  <c r="G29" i="15" s="1"/>
  <c r="I42" i="28"/>
  <c r="J42" i="32"/>
  <c r="G28" i="15" s="1"/>
  <c r="I42" i="20"/>
  <c r="I42" i="36"/>
  <c r="I42" i="26"/>
  <c r="I27" i="15"/>
  <c r="I29" i="15"/>
  <c r="J24" i="15"/>
  <c r="I28" i="15"/>
  <c r="G27" i="15"/>
  <c r="G26" i="15"/>
  <c r="I25" i="15"/>
  <c r="I21" i="15"/>
  <c r="G21" i="15"/>
  <c r="J23" i="15"/>
  <c r="I24" i="15"/>
  <c r="I23" i="15"/>
  <c r="L23" i="15"/>
  <c r="L27" i="15"/>
  <c r="L29" i="15"/>
  <c r="L30" i="15"/>
  <c r="L26" i="15"/>
  <c r="L22" i="15"/>
  <c r="Z13" i="12"/>
  <c r="AA13" i="12" s="1"/>
  <c r="AE13" i="12" s="1"/>
  <c r="AF12" i="12" s="1"/>
  <c r="W12" i="12"/>
  <c r="Z12" i="12" s="1"/>
  <c r="AA12" i="12" s="1"/>
  <c r="AE12" i="12" s="1"/>
  <c r="AA19" i="12"/>
  <c r="AE19" i="12" s="1"/>
  <c r="AF18" i="12" s="1"/>
  <c r="AA17" i="12"/>
  <c r="AE17" i="12" s="1"/>
  <c r="AF16" i="12" s="1"/>
  <c r="AA16" i="12"/>
  <c r="AE16" i="12" s="1"/>
  <c r="AF15" i="12" s="1"/>
  <c r="AA18" i="12"/>
  <c r="AE18" i="12" s="1"/>
  <c r="AF17" i="12" s="1"/>
  <c r="AA15" i="12"/>
  <c r="AE15" i="12" s="1"/>
  <c r="AF14" i="12" s="1"/>
  <c r="M25" i="40" l="1"/>
  <c r="K51" i="40" s="1"/>
  <c r="D51" i="40"/>
  <c r="I41" i="36"/>
  <c r="J41" i="28"/>
  <c r="F26" i="15" s="1"/>
  <c r="P26" i="15" s="1"/>
  <c r="E46" i="28" s="1"/>
  <c r="I41" i="24"/>
  <c r="M25" i="45"/>
  <c r="K51" i="45" s="1"/>
  <c r="D51" i="45"/>
  <c r="M40" i="43"/>
  <c r="K51" i="43" s="1"/>
  <c r="D51" i="43"/>
  <c r="E53" i="38"/>
  <c r="N26" i="37"/>
  <c r="L53" i="37" s="1"/>
  <c r="E53" i="37"/>
  <c r="D51" i="41"/>
  <c r="J18" i="16"/>
  <c r="P30" i="15"/>
  <c r="E46" i="36" s="1"/>
  <c r="P29" i="15"/>
  <c r="E46" i="34" s="1"/>
  <c r="P27" i="15"/>
  <c r="E46" i="30" s="1"/>
  <c r="P28" i="15"/>
  <c r="E46" i="32" s="1"/>
  <c r="P25" i="15"/>
  <c r="E46" i="26" s="1"/>
  <c r="P24" i="15"/>
  <c r="E46" i="24" s="1"/>
  <c r="P22" i="15"/>
  <c r="E46" i="20" s="1"/>
  <c r="P23" i="15"/>
  <c r="E46" i="22" s="1"/>
  <c r="L21" i="15"/>
  <c r="J20" i="16"/>
  <c r="J19" i="16"/>
  <c r="J17" i="16"/>
  <c r="J21" i="16"/>
  <c r="J22" i="16"/>
  <c r="J16" i="16"/>
  <c r="J23" i="16"/>
  <c r="I41" i="16" l="1"/>
  <c r="J41" i="16"/>
  <c r="F21" i="15" s="1"/>
  <c r="P21" i="15" s="1"/>
  <c r="E46" i="16" s="1"/>
</calcChain>
</file>

<file path=xl/sharedStrings.xml><?xml version="1.0" encoding="utf-8"?>
<sst xmlns="http://schemas.openxmlformats.org/spreadsheetml/2006/main" count="2486" uniqueCount="241">
  <si>
    <t>No. Pengambilan</t>
  </si>
  <si>
    <t>Kod Program</t>
  </si>
  <si>
    <t>Tarikh Tamat</t>
  </si>
  <si>
    <t>Tahap</t>
  </si>
  <si>
    <t>TAHAP</t>
  </si>
  <si>
    <t>KOD CU</t>
  </si>
  <si>
    <t>BIL</t>
  </si>
  <si>
    <t>NAMA</t>
  </si>
  <si>
    <t>NOMBOR PENGENALAN</t>
  </si>
  <si>
    <t>MARKAH KESELURUHAN</t>
  </si>
  <si>
    <t>JUMLAH
(100%)</t>
  </si>
  <si>
    <t>JUM</t>
  </si>
  <si>
    <t xml:space="preserve">NAMA </t>
  </si>
  <si>
    <t>TARIKH</t>
  </si>
  <si>
    <t>PENGETAHUAN</t>
  </si>
  <si>
    <t>PRESTASI</t>
  </si>
  <si>
    <t>SYARIKAT</t>
  </si>
  <si>
    <t>NAMA CU</t>
  </si>
  <si>
    <t>TANDATANGAN</t>
  </si>
  <si>
    <t>KEPUTUSAN</t>
  </si>
  <si>
    <t>Nama:</t>
  </si>
  <si>
    <t>Tarikh:</t>
  </si>
  <si>
    <t xml:space="preserve">LAPORAN PENILAIAN KESELURUHAN </t>
  </si>
  <si>
    <t>TRANSKRIP PENSIJILAN KEMAHIRAN MALAYSIA</t>
  </si>
  <si>
    <t>:</t>
  </si>
  <si>
    <t>NO. KAD PENGENALAN</t>
  </si>
  <si>
    <t>KOD &amp; NAMA PUSAT LATIHAN</t>
  </si>
  <si>
    <t>KOD &amp; NAMA SYARIKAT</t>
  </si>
  <si>
    <t>KOD PROGRAM</t>
  </si>
  <si>
    <t>NAMA PROGRAM</t>
  </si>
  <si>
    <t>MARKAH (%)</t>
  </si>
  <si>
    <t>KOMPONEN PENILAIAN</t>
  </si>
  <si>
    <t>A</t>
  </si>
  <si>
    <t>B</t>
  </si>
  <si>
    <t>C</t>
  </si>
  <si>
    <t xml:space="preserve">PROJEK AKHIR (DKM &amp; DLKM sahaja) </t>
  </si>
  <si>
    <t>D</t>
  </si>
  <si>
    <t>KOMPETENSI SOSIAL DAN KEMANUSIAAN</t>
  </si>
  <si>
    <t>BUKU LOG</t>
  </si>
  <si>
    <t>PENGESAHAN</t>
  </si>
  <si>
    <t>Saya memperakukan segala maklumat dan butiran di atas adalah benar.</t>
  </si>
  <si>
    <t xml:space="preserve"> </t>
  </si>
  <si>
    <t>Saya mengesahkan segala maklumat dan butiran di atas adalah benar.</t>
  </si>
  <si>
    <t>BORANG PERANCANGAN PENILAIAN</t>
  </si>
  <si>
    <t>Tarikh Mula</t>
  </si>
  <si>
    <t xml:space="preserve">Kandungan </t>
  </si>
  <si>
    <t>Penggunaan VA</t>
  </si>
  <si>
    <t>Persediaan</t>
  </si>
  <si>
    <t>Gaya Penyampaian</t>
  </si>
  <si>
    <t>Soal Jawab</t>
  </si>
  <si>
    <t>Komunikasi</t>
  </si>
  <si>
    <t>LAPORAN PENILAIAN PROJEK AKHIR DKM / DLKM BAGI SLDN</t>
  </si>
  <si>
    <t>Tandatangan</t>
  </si>
  <si>
    <t xml:space="preserve">Nama Penuh </t>
  </si>
  <si>
    <t>(DENGAN HURUF BESAR)</t>
  </si>
  <si>
    <t xml:space="preserve">No. Kad Pengenalan </t>
  </si>
  <si>
    <t>Tajuk Projek</t>
  </si>
  <si>
    <t>Tarikh Pembentangan</t>
  </si>
  <si>
    <t>ARAHAN :</t>
  </si>
  <si>
    <r>
      <t>3.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Tempoh pembentangan adalah 30 minit dan 10 minit sesi soal jawab;</t>
    </r>
  </si>
  <si>
    <r>
      <t>4.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Pegawai Penilai dan Pegawai Pengesah Luaran wajib hadir sesi penilaian pembentangan projek DKM/DLKM;</t>
    </r>
  </si>
  <si>
    <r>
      <t>6.</t>
    </r>
    <r>
      <rPr>
        <sz val="7"/>
        <color theme="1"/>
        <rFont val="Times New Roman"/>
        <family val="1"/>
      </rPr>
      <t xml:space="preserve">   </t>
    </r>
    <r>
      <rPr>
        <b/>
        <sz val="9"/>
        <color theme="1"/>
        <rFont val="Arial"/>
        <family val="2"/>
      </rPr>
      <t>Skala Pemarkahan:</t>
    </r>
  </si>
  <si>
    <t>1 = Kurang Memuaskan</t>
  </si>
  <si>
    <t>2 = Sederhana</t>
  </si>
  <si>
    <t>3 = Memuaskan</t>
  </si>
  <si>
    <t>4 = Sangat Memuaskan</t>
  </si>
  <si>
    <t>Format</t>
  </si>
  <si>
    <t>Rujukan</t>
  </si>
  <si>
    <t>Keseluruhan</t>
  </si>
  <si>
    <t>Tarikh Penilaian</t>
  </si>
  <si>
    <t>PEMERHATIAN</t>
  </si>
  <si>
    <t>Nama Program</t>
  </si>
  <si>
    <t>Berterusan</t>
  </si>
  <si>
    <t>Akhir</t>
  </si>
  <si>
    <t>Kod Syarikat</t>
  </si>
  <si>
    <t>Nama Syarikat</t>
  </si>
  <si>
    <t>No. Kad Pengenalan</t>
  </si>
  <si>
    <t>Nama Perantis</t>
  </si>
  <si>
    <t>Nama Pegawai Pengesah Luaran:</t>
  </si>
  <si>
    <t>Kod CU</t>
  </si>
  <si>
    <t>Nama CU</t>
  </si>
  <si>
    <t>BHG.</t>
  </si>
  <si>
    <t>Pegawai Pengesah Luaran</t>
  </si>
  <si>
    <t>NO. PENGAMBILAN</t>
  </si>
  <si>
    <t>TARIKH MULA</t>
  </si>
  <si>
    <t>TARIKH TAMAT</t>
  </si>
  <si>
    <t>STATUS TERAMPIL</t>
  </si>
  <si>
    <t>Pengetahuan</t>
  </si>
  <si>
    <t>Kreativiti</t>
  </si>
  <si>
    <t>Komitmen</t>
  </si>
  <si>
    <t>Kebolehgunaan</t>
  </si>
  <si>
    <t>Kefungsian Projek</t>
  </si>
  <si>
    <t>MARKAH PENILAIAN BERTERUSAN (PB)</t>
  </si>
  <si>
    <t>MARKAH PENILAIAN AKHIR (PA)</t>
  </si>
  <si>
    <t>Skor</t>
  </si>
  <si>
    <t>1.0 HASIL PROJEK – 50%</t>
  </si>
  <si>
    <t>2.0 LAPORAN PROJEK – 25%</t>
  </si>
  <si>
    <t>3.0 PEMBENTANGAN PROJEK - 25%</t>
  </si>
  <si>
    <t>0 = Tiada/Tidak Memuaskan</t>
  </si>
  <si>
    <t>BORANG SKOR PEMARKAHAN PANEL PENILAI PROJEK AKHIR</t>
  </si>
  <si>
    <r>
      <t>5.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Pegawai Pengesah Luaran hendaklah menilai pembentangan projek secara adil dan rasional dengan menandakan (√) pada skala yang sesuai; dan</t>
    </r>
  </si>
  <si>
    <r>
      <t>2.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Perantis hanya boleh dianggap terampil keseluruhan pembentangan projek jika mencapai sekurang-kurangnya Markah Lulus Minimum bagi semua elemen dalam perkara yang dinilai;</t>
    </r>
  </si>
  <si>
    <r>
      <t>1.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Markah Lulus minimum untuk setiap elemen adalah 60%;</t>
    </r>
  </si>
  <si>
    <t>A. PEGAWAI PENGESAH LUARAN (PPL)</t>
  </si>
  <si>
    <t>B. WAKIL PUSAT LATIHAN</t>
  </si>
  <si>
    <t>C. WAKIL SYARIKAT</t>
  </si>
  <si>
    <t>D. WAKIL JABATAN PEMBANGUNAN KEMAHIRAN</t>
  </si>
  <si>
    <t>PPL</t>
  </si>
  <si>
    <t>PL</t>
  </si>
  <si>
    <t>JPK</t>
  </si>
  <si>
    <t>No. K/P:</t>
  </si>
  <si>
    <t>No. Kump:</t>
  </si>
  <si>
    <t xml:space="preserve">No. Pengambilan </t>
  </si>
  <si>
    <t>A. MAKLUMAT PERANTIS</t>
  </si>
  <si>
    <t>B. PEMARKAHAN</t>
  </si>
  <si>
    <t>C. KEPUTUSAN</t>
  </si>
  <si>
    <t>MARKAH AKHIR</t>
  </si>
  <si>
    <t>KETERAMPILAN</t>
  </si>
  <si>
    <t>D. PENGESAHAN</t>
  </si>
  <si>
    <t>Nama wakil Pusat Latihan:</t>
  </si>
  <si>
    <t>No.Kad Pengenalan:</t>
  </si>
  <si>
    <t>Nama wakil Syarikat:</t>
  </si>
  <si>
    <t>No. Kad Pengenalan:</t>
  </si>
  <si>
    <t>Cop:</t>
  </si>
  <si>
    <t>Nama wakil JPK:</t>
  </si>
  <si>
    <t>Pengesahan Perantis
Adalah dengan ini, saya mengesahkan bahawa segala maklumat ini adalah betul</t>
  </si>
  <si>
    <t>PENILAIAN TEORI DAN PRAKTIKAL</t>
  </si>
  <si>
    <t>Pengurus Pusat Latihan</t>
  </si>
  <si>
    <t>PROJEK AKHIR</t>
  </si>
  <si>
    <t>KOMPETENSI SOSIAL &amp; NILAI SOSIAL</t>
  </si>
  <si>
    <t>KOD CU TERAMPIL</t>
  </si>
  <si>
    <t>Kod Pusat Latihan</t>
  </si>
  <si>
    <t>Nama Pusat Latihan</t>
  </si>
  <si>
    <t>KENDIRI</t>
  </si>
  <si>
    <t>TANDATANGAN COACH/PENGAJAR</t>
  </si>
  <si>
    <t>DISAHKAN OLEH PEGAWAI PENGESAH LUARAN</t>
  </si>
  <si>
    <t>Saya mengesahkan bahawa semakan telah dibuat  dan keputusan penilaian keseluruhan setiap perantis  adalah seperti di bawah.</t>
  </si>
  <si>
    <t>DISEDIAKAN OLEH PENGAJAR:</t>
  </si>
  <si>
    <t>DISEDIAKAN OLEH COACH:</t>
  </si>
  <si>
    <t>Saya mengakui bahawa maklumat yang dinyatakan di bawah adalah benar.</t>
  </si>
  <si>
    <t>LAPORAN PENILAIAN KEMAHIRAN SOSIAL DAN NILAI SOSIAL</t>
  </si>
  <si>
    <t>PB</t>
  </si>
  <si>
    <t>PA</t>
  </si>
  <si>
    <t>SILA ISI</t>
  </si>
  <si>
    <t>Markah Penuh</t>
  </si>
  <si>
    <t>KEPUTUSAN CU</t>
  </si>
  <si>
    <t>Catatan:</t>
  </si>
  <si>
    <t>Pengurus Syarikat</t>
  </si>
  <si>
    <t>No K/P Perantis</t>
  </si>
  <si>
    <t>LENGKAP</t>
  </si>
  <si>
    <t>SIJIL PENUH/ PC</t>
  </si>
  <si>
    <t>JPK/SLDN/P01 pind 4</t>
  </si>
  <si>
    <t>JPK/SLDN/P02 pind 4</t>
  </si>
  <si>
    <t>Jam Latihan</t>
  </si>
  <si>
    <t>a.</t>
  </si>
  <si>
    <t>b.</t>
  </si>
  <si>
    <t>c.</t>
  </si>
  <si>
    <t>d.</t>
  </si>
  <si>
    <t>e.</t>
  </si>
  <si>
    <t>Format (Kritikal)</t>
  </si>
  <si>
    <t>f.</t>
  </si>
  <si>
    <r>
      <t>6.</t>
    </r>
    <r>
      <rPr>
        <sz val="7"/>
        <color theme="1"/>
        <rFont val="Times New Roman"/>
        <family val="1"/>
      </rPr>
      <t xml:space="preserve">   </t>
    </r>
    <r>
      <rPr>
        <sz val="9"/>
        <color theme="1"/>
        <rFont val="Arial"/>
        <family val="2"/>
      </rPr>
      <t>Skala Pemarkahan:</t>
    </r>
  </si>
  <si>
    <t>ELEMEN</t>
  </si>
  <si>
    <t>Sykt</t>
  </si>
  <si>
    <t>SKOR</t>
  </si>
  <si>
    <t>PEMBERAT</t>
  </si>
  <si>
    <t>MARKAH</t>
  </si>
  <si>
    <t>JUMLAH</t>
  </si>
  <si>
    <t>A. HASIL PROJEK</t>
  </si>
  <si>
    <t>B. LAPORAN PROJEK</t>
  </si>
  <si>
    <t>C. PEMBENTANGAN PROJEK</t>
  </si>
  <si>
    <t>............................................................</t>
  </si>
  <si>
    <t>JUMLAH (%)</t>
  </si>
  <si>
    <t>Kefungsian Projek (Kritikal)</t>
  </si>
  <si>
    <t>Peratus lulus bagi elemen Pembentangan Projek adalah 15%  (iaitu 60% daripada 25%). Markah penuh ialah</t>
  </si>
  <si>
    <t>Peratus lulus bagi elemen Hasil Projek adalah 30%  (iaitu 60% daripada 50%).  Markah penuh ialah</t>
  </si>
  <si>
    <t>Peratus lulus bagi elemen Laporan Projek adalah 15%(iaitu 60% daripada 25%).Markah penuh ialah</t>
  </si>
  <si>
    <t>PENCAPAIAN</t>
  </si>
  <si>
    <t>*Teknikal, Metodologi dan Pembelajaran</t>
  </si>
  <si>
    <t>PENILAIAN TEKNIKAL, METODOLOGI DAN PEMBELAJARAN</t>
  </si>
  <si>
    <t>Peratus(%)</t>
  </si>
  <si>
    <t>TERAMPIL</t>
  </si>
  <si>
    <t>BELUM TERAMPIL</t>
  </si>
  <si>
    <t>PD0238</t>
  </si>
  <si>
    <t>SD0121</t>
  </si>
  <si>
    <t>TA-011-3:2012</t>
  </si>
  <si>
    <t>SD0121-TA-011-3:2012-T1401</t>
  </si>
  <si>
    <t>TNZI ENTERPRISE</t>
  </si>
  <si>
    <t>PEMBUATAN PAKAIAN WANITA</t>
  </si>
  <si>
    <t>TA-011-3:2012-C01</t>
  </si>
  <si>
    <t>TA-011-3:2012-C02</t>
  </si>
  <si>
    <t>TA-011-3:2012-C03</t>
  </si>
  <si>
    <t>TA-011-3:2012-C04</t>
  </si>
  <si>
    <t>TA-011-3:2012-C05</t>
  </si>
  <si>
    <t>EVENING DRESS MAKING</t>
  </si>
  <si>
    <t>TRADITIONAL WEDDING DRESS MAKING</t>
  </si>
  <si>
    <t>WESTERN WEDDING DRESS MAKING</t>
  </si>
  <si>
    <t>LADIES 3-PIECE SUIT MAKING</t>
  </si>
  <si>
    <t>LADIES DRESSMAKING PRODUCTION SUPERVISION</t>
  </si>
  <si>
    <t>831010-02-5170</t>
  </si>
  <si>
    <t>MARIATI BINTI SOFAR</t>
  </si>
  <si>
    <t>840723-02-5079</t>
  </si>
  <si>
    <t>FAKRI BIN ABDULLAH</t>
  </si>
  <si>
    <t>820309-02-5526</t>
  </si>
  <si>
    <t>SITI ZAIDAWATI BINTI MAT PIAH</t>
  </si>
  <si>
    <t>950503-02-5664</t>
  </si>
  <si>
    <t>UMI HUMAIRA BINTI MD NIZAM</t>
  </si>
  <si>
    <t>950328-02-5180</t>
  </si>
  <si>
    <t>950311-02-5934</t>
  </si>
  <si>
    <t>940104-02-5254</t>
  </si>
  <si>
    <t>950102-02-5946</t>
  </si>
  <si>
    <t>951123-02-5894</t>
  </si>
  <si>
    <t>950903-01-6898</t>
  </si>
  <si>
    <t>NUR FATIN MUDZALIFAH BINTI MOHTAR</t>
  </si>
  <si>
    <t>SITI SYAHIRA MUNIRA BINTI SHAIFUL NIZAM</t>
  </si>
  <si>
    <t>SAFIRAH BINTI YAHYA</t>
  </si>
  <si>
    <t>NOR SYAMIRA BINTI ANUAR</t>
  </si>
  <si>
    <t>NOR IZZATI BINTI ABU BAKAR</t>
  </si>
  <si>
    <t>NEESA FATHIRAH BINTI ISMAIL</t>
  </si>
  <si>
    <t>LAPORAN PRA-PEMBENTANGAN PROJEK AKHIR DKM/DLKM SLDN</t>
  </si>
  <si>
    <t>B. MAKLUMAT PROJEK</t>
  </si>
  <si>
    <t>Topik</t>
  </si>
  <si>
    <t>Ringkasan</t>
  </si>
  <si>
    <t>Pengenalan</t>
  </si>
  <si>
    <t>Objektif
(Maksima 5 objektif)</t>
  </si>
  <si>
    <t>Penyataan Masalah</t>
  </si>
  <si>
    <t>C. KELULUSAN PANEL PENILAIAN</t>
  </si>
  <si>
    <t>Bersetuju/tidak bersetuju dengan cadangan projek tanpa pindaan/dengan pindaan seperti berikut:</t>
  </si>
  <si>
    <t>C. PENGESAHAN</t>
  </si>
  <si>
    <t>JPK/SLDN/PA01</t>
  </si>
  <si>
    <t>JPK/SLDN/PA03</t>
  </si>
  <si>
    <t>JPK/SLDN/PA04</t>
  </si>
  <si>
    <t>JPK/SLDN/P06</t>
  </si>
  <si>
    <t>JPK/SLDN/P04</t>
  </si>
  <si>
    <t>JPK/SLDN/P05</t>
  </si>
  <si>
    <t>CU yang Terlibat</t>
  </si>
  <si>
    <t>TANDATANGAN PPL</t>
  </si>
  <si>
    <t>PUSAT LATIHAN</t>
  </si>
  <si>
    <t>REKOD BUKTI PENCAPAIAN</t>
  </si>
  <si>
    <t>Cop rasmi Jabatan:</t>
  </si>
  <si>
    <t>PENILAIAN BERTERUSAN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</si>
</sst>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[$-43E]dd\ mmmm\ yyyy;@"/>
    <numFmt numFmtId="166" formatCode="######\-##\-####"/>
    <numFmt numFmtId="167" formatCode="dd/mm/yyyy;@"/>
    <numFmt numFmtId="168" formatCode="0_);\(0\)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sz val="11"/>
      <color theme="1" tint="0.499984740745262"/>
      <name val="Calibri"/>
      <family val="2"/>
      <scheme val="minor"/>
    </font>
    <font>
      <b/>
      <sz val="11"/>
      <color rgb="FFFFFFFF"/>
      <name val="Perpetua"/>
      <family val="1"/>
    </font>
    <font>
      <sz val="11"/>
      <color rgb="FF000000"/>
      <name val="Perpetua"/>
      <family val="1"/>
    </font>
    <font>
      <b/>
      <sz val="11"/>
      <color theme="1"/>
      <name val="Perpetua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b/>
      <u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Times New Roman"/>
      <family val="1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 Black"/>
      <family val="2"/>
    </font>
    <font>
      <b/>
      <sz val="12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DashDot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/>
      <right/>
      <top style="slantDashDot">
        <color indexed="64"/>
      </top>
      <bottom/>
      <diagonal/>
    </border>
    <border>
      <left/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/>
      <bottom/>
      <diagonal/>
    </border>
    <border>
      <left/>
      <right style="slantDashDot">
        <color indexed="64"/>
      </right>
      <top/>
      <bottom/>
      <diagonal/>
    </border>
    <border>
      <left style="slantDashDot">
        <color indexed="64"/>
      </left>
      <right/>
      <top/>
      <bottom style="slantDashDot">
        <color indexed="64"/>
      </bottom>
      <diagonal/>
    </border>
    <border>
      <left/>
      <right/>
      <top/>
      <bottom style="slantDashDot">
        <color indexed="64"/>
      </bottom>
      <diagonal/>
    </border>
    <border>
      <left/>
      <right style="slantDashDot">
        <color indexed="64"/>
      </right>
      <top/>
      <bottom style="slantDashDot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ck">
        <color theme="0" tint="-0.499984740745262"/>
      </left>
      <right/>
      <top style="thick">
        <color theme="0" tint="-0.499984740745262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 tint="-0.499984740745262"/>
      </top>
      <bottom style="thin">
        <color theme="0" tint="-0.34998626667073579"/>
      </bottom>
      <diagonal/>
    </border>
    <border>
      <left style="thick">
        <color theme="0" tint="-0.499984740745262"/>
      </left>
      <right/>
      <top style="thick">
        <color theme="0" tint="-0.499984740745262"/>
      </top>
      <bottom/>
      <diagonal/>
    </border>
    <border>
      <left/>
      <right style="thin">
        <color theme="0" tint="-0.34998626667073579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24994659260841701"/>
      </right>
      <top style="thick">
        <color theme="0" tint="-0.499984740745262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ck">
        <color theme="0" tint="-0.499984740745262"/>
      </top>
      <bottom/>
      <diagonal/>
    </border>
    <border>
      <left style="thick">
        <color theme="0" tint="-0.499984740745262"/>
      </left>
      <right/>
      <top style="thick">
        <color theme="0" tint="-0.499984740745262"/>
      </top>
      <bottom style="thick">
        <color theme="0" tint="-0.499984740745262"/>
      </bottom>
      <diagonal/>
    </border>
    <border>
      <left/>
      <right style="thin">
        <color theme="0" tint="-0.34998626667073579"/>
      </right>
      <top style="thick">
        <color theme="0" tint="-0.499984740745262"/>
      </top>
      <bottom style="thick">
        <color theme="0" tint="-0.499984740745262"/>
      </bottom>
      <diagonal/>
    </border>
    <border>
      <left style="thick">
        <color theme="0" tint="-0.499984740745262"/>
      </left>
      <right style="thin">
        <color indexed="64"/>
      </right>
      <top style="thick">
        <color theme="0" tint="-0.499984740745262"/>
      </top>
      <bottom/>
      <diagonal/>
    </border>
    <border>
      <left style="thin">
        <color indexed="64"/>
      </left>
      <right style="thin">
        <color theme="0" tint="-0.34998626667073579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thin">
        <color indexed="64"/>
      </right>
      <top style="thick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ck">
        <color theme="0" tint="-0.499984740745262"/>
      </top>
      <bottom style="thin">
        <color theme="0" tint="-0.24994659260841701"/>
      </bottom>
      <diagonal/>
    </border>
    <border>
      <left style="thin">
        <color indexed="64"/>
      </left>
      <right style="thin">
        <color theme="0" tint="-0.24994659260841701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24994659260841701"/>
      </right>
      <top style="thick">
        <color theme="0" tint="-0.499984740745262"/>
      </top>
      <bottom style="thick">
        <color theme="0" tint="-0.49998474074526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</borders>
  <cellStyleXfs count="2">
    <xf numFmtId="0" fontId="0" fillId="0" borderId="0"/>
    <xf numFmtId="9" fontId="36" fillId="0" borderId="0" applyFont="0" applyFill="0" applyBorder="0" applyAlignment="0" applyProtection="0"/>
  </cellStyleXfs>
  <cellXfs count="598">
    <xf numFmtId="0" fontId="0" fillId="0" borderId="0" xfId="0"/>
    <xf numFmtId="0" fontId="1" fillId="0" borderId="0" xfId="0" applyFont="1" applyBorder="1"/>
    <xf numFmtId="0" fontId="0" fillId="0" borderId="0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Protection="1">
      <protection locked="0"/>
    </xf>
    <xf numFmtId="0" fontId="8" fillId="0" borderId="15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1" fillId="0" borderId="8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0" borderId="17" xfId="0" applyBorder="1" applyAlignment="1">
      <alignment vertical="center" wrapText="1"/>
    </xf>
    <xf numFmtId="0" fontId="1" fillId="0" borderId="18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6" fillId="0" borderId="17" xfId="0" applyFont="1" applyBorder="1" applyAlignment="1" applyProtection="1"/>
    <xf numFmtId="0" fontId="6" fillId="0" borderId="0" xfId="0" applyFont="1" applyBorder="1" applyAlignment="1" applyProtection="1"/>
    <xf numFmtId="0" fontId="6" fillId="0" borderId="18" xfId="0" applyFont="1" applyBorder="1" applyAlignment="1" applyProtection="1"/>
    <xf numFmtId="0" fontId="6" fillId="0" borderId="20" xfId="0" applyFont="1" applyBorder="1" applyAlignment="1" applyProtection="1"/>
    <xf numFmtId="0" fontId="6" fillId="0" borderId="21" xfId="0" applyFont="1" applyBorder="1" applyAlignment="1" applyProtection="1"/>
    <xf numFmtId="0" fontId="6" fillId="0" borderId="22" xfId="0" applyFont="1" applyBorder="1" applyAlignment="1" applyProtection="1"/>
    <xf numFmtId="0" fontId="0" fillId="0" borderId="0" xfId="0" applyAlignment="1">
      <alignment horizontal="center"/>
    </xf>
    <xf numFmtId="0" fontId="0" fillId="0" borderId="0" xfId="0" applyBorder="1" applyAlignment="1">
      <alignment vertical="center" wrapText="1"/>
    </xf>
    <xf numFmtId="0" fontId="0" fillId="0" borderId="20" xfId="0" applyBorder="1"/>
    <xf numFmtId="0" fontId="1" fillId="0" borderId="21" xfId="0" applyFont="1" applyBorder="1" applyAlignment="1" applyProtection="1">
      <alignment horizontal="center" vertical="center"/>
    </xf>
    <xf numFmtId="0" fontId="0" fillId="0" borderId="21" xfId="0" applyBorder="1" applyAlignment="1" applyProtection="1">
      <alignment horizontal="left" vertical="center" wrapText="1"/>
    </xf>
    <xf numFmtId="0" fontId="0" fillId="0" borderId="21" xfId="0" applyFont="1" applyBorder="1" applyAlignment="1" applyProtection="1">
      <alignment horizontal="center" vertical="center" wrapText="1"/>
    </xf>
    <xf numFmtId="0" fontId="0" fillId="0" borderId="22" xfId="0" applyBorder="1"/>
    <xf numFmtId="14" fontId="0" fillId="0" borderId="0" xfId="0" applyNumberFormat="1" applyBorder="1" applyProtection="1"/>
    <xf numFmtId="0" fontId="1" fillId="0" borderId="30" xfId="0" applyFont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/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 wrapText="1"/>
    </xf>
    <xf numFmtId="0" fontId="0" fillId="0" borderId="15" xfId="0" applyBorder="1"/>
    <xf numFmtId="0" fontId="0" fillId="0" borderId="0" xfId="0" applyBorder="1" applyAlignment="1">
      <alignment wrapText="1"/>
    </xf>
    <xf numFmtId="0" fontId="24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0" fillId="0" borderId="21" xfId="0" applyBorder="1"/>
    <xf numFmtId="0" fontId="1" fillId="0" borderId="0" xfId="0" applyFont="1" applyBorder="1" applyAlignment="1">
      <alignment horizontal="right"/>
    </xf>
    <xf numFmtId="0" fontId="0" fillId="0" borderId="30" xfId="0" applyBorder="1"/>
    <xf numFmtId="0" fontId="30" fillId="0" borderId="0" xfId="0" applyFont="1" applyBorder="1" applyAlignment="1">
      <alignment horizontal="right" vertical="center" wrapText="1"/>
    </xf>
    <xf numFmtId="0" fontId="32" fillId="0" borderId="38" xfId="0" applyFont="1" applyBorder="1" applyAlignment="1">
      <alignment vertical="center"/>
    </xf>
    <xf numFmtId="0" fontId="30" fillId="0" borderId="37" xfId="0" applyFont="1" applyBorder="1" applyAlignment="1">
      <alignment horizontal="right" vertical="center" wrapText="1"/>
    </xf>
    <xf numFmtId="0" fontId="13" fillId="0" borderId="37" xfId="0" applyFont="1" applyBorder="1" applyAlignment="1">
      <alignment horizontal="center" vertical="center" wrapText="1"/>
    </xf>
    <xf numFmtId="0" fontId="0" fillId="0" borderId="37" xfId="0" applyBorder="1"/>
    <xf numFmtId="0" fontId="0" fillId="0" borderId="35" xfId="0" applyBorder="1"/>
    <xf numFmtId="0" fontId="30" fillId="0" borderId="39" xfId="0" applyFont="1" applyBorder="1" applyAlignment="1">
      <alignment horizontal="right" vertical="center" wrapText="1"/>
    </xf>
    <xf numFmtId="0" fontId="0" fillId="0" borderId="33" xfId="0" applyBorder="1"/>
    <xf numFmtId="0" fontId="30" fillId="0" borderId="40" xfId="0" applyFont="1" applyBorder="1" applyAlignment="1">
      <alignment horizontal="right" vertical="center" wrapText="1"/>
    </xf>
    <xf numFmtId="0" fontId="30" fillId="0" borderId="34" xfId="0" applyFont="1" applyBorder="1" applyAlignment="1">
      <alignment horizontal="right" vertical="center" wrapText="1"/>
    </xf>
    <xf numFmtId="0" fontId="13" fillId="0" borderId="34" xfId="0" applyFont="1" applyBorder="1" applyAlignment="1">
      <alignment horizontal="center" vertical="center" wrapText="1"/>
    </xf>
    <xf numFmtId="0" fontId="0" fillId="0" borderId="34" xfId="0" applyBorder="1"/>
    <xf numFmtId="0" fontId="0" fillId="0" borderId="32" xfId="0" applyBorder="1"/>
    <xf numFmtId="0" fontId="32" fillId="0" borderId="0" xfId="0" applyFont="1" applyBorder="1" applyAlignment="1">
      <alignment vertical="center"/>
    </xf>
    <xf numFmtId="0" fontId="0" fillId="0" borderId="41" xfId="0" applyBorder="1"/>
    <xf numFmtId="0" fontId="22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0" fillId="0" borderId="15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/>
    </xf>
    <xf numFmtId="0" fontId="0" fillId="0" borderId="23" xfId="0" applyBorder="1"/>
    <xf numFmtId="0" fontId="0" fillId="0" borderId="25" xfId="0" applyBorder="1"/>
    <xf numFmtId="0" fontId="0" fillId="0" borderId="36" xfId="0" applyBorder="1"/>
    <xf numFmtId="0" fontId="1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/>
    <xf numFmtId="0" fontId="0" fillId="0" borderId="0" xfId="0"/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Protection="1"/>
    <xf numFmtId="0" fontId="1" fillId="2" borderId="6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0" fillId="0" borderId="15" xfId="0" applyBorder="1" applyAlignment="1">
      <alignment horizontal="center"/>
    </xf>
    <xf numFmtId="2" fontId="3" fillId="0" borderId="0" xfId="0" applyNumberFormat="1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/>
    </xf>
    <xf numFmtId="0" fontId="0" fillId="0" borderId="23" xfId="0" applyBorder="1" applyProtection="1"/>
    <xf numFmtId="0" fontId="0" fillId="0" borderId="25" xfId="0" applyBorder="1" applyProtection="1"/>
    <xf numFmtId="0" fontId="0" fillId="0" borderId="30" xfId="0" applyBorder="1" applyProtection="1"/>
    <xf numFmtId="0" fontId="10" fillId="0" borderId="0" xfId="0" applyFont="1" applyFill="1" applyBorder="1" applyAlignment="1" applyProtection="1">
      <alignment vertical="center" wrapText="1"/>
    </xf>
    <xf numFmtId="0" fontId="5" fillId="2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Font="1" applyProtection="1"/>
    <xf numFmtId="0" fontId="17" fillId="5" borderId="0" xfId="0" applyFont="1" applyFill="1" applyBorder="1" applyAlignment="1" applyProtection="1">
      <alignment horizontal="center" vertical="top" wrapText="1" readingOrder="1"/>
    </xf>
    <xf numFmtId="0" fontId="15" fillId="0" borderId="0" xfId="0" applyFont="1" applyFill="1" applyBorder="1" applyAlignment="1" applyProtection="1">
      <alignment vertical="top" wrapText="1" readingOrder="1"/>
    </xf>
    <xf numFmtId="0" fontId="16" fillId="5" borderId="0" xfId="0" applyFont="1" applyFill="1" applyBorder="1" applyAlignment="1" applyProtection="1">
      <alignment horizontal="center" vertical="top" wrapText="1" readingOrder="1"/>
    </xf>
    <xf numFmtId="0" fontId="0" fillId="0" borderId="0" xfId="0" applyFont="1" applyBorder="1" applyProtection="1"/>
    <xf numFmtId="0" fontId="16" fillId="0" borderId="0" xfId="0" applyFont="1" applyFill="1" applyBorder="1" applyAlignment="1" applyProtection="1">
      <alignment vertical="top" wrapText="1" readingOrder="1"/>
    </xf>
    <xf numFmtId="0" fontId="0" fillId="5" borderId="0" xfId="0" applyFont="1" applyFill="1" applyProtection="1"/>
    <xf numFmtId="0" fontId="0" fillId="0" borderId="0" xfId="0" applyBorder="1" applyAlignment="1" applyProtection="1">
      <alignment wrapText="1"/>
      <protection locked="0"/>
    </xf>
    <xf numFmtId="0" fontId="0" fillId="5" borderId="0" xfId="0" applyFont="1" applyFill="1" applyProtection="1"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Protection="1"/>
    <xf numFmtId="0" fontId="0" fillId="0" borderId="30" xfId="0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30" xfId="0" applyBorder="1" applyAlignment="1" applyProtection="1">
      <alignment vertical="center"/>
    </xf>
    <xf numFmtId="0" fontId="8" fillId="0" borderId="25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0" fillId="0" borderId="0" xfId="0" applyBorder="1" applyAlignment="1" applyProtection="1"/>
    <xf numFmtId="0" fontId="0" fillId="0" borderId="25" xfId="0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0" xfId="0" applyBorder="1" applyAlignment="1" applyProtection="1">
      <alignment horizontal="center"/>
    </xf>
    <xf numFmtId="0" fontId="5" fillId="3" borderId="4" xfId="0" applyFont="1" applyFill="1" applyBorder="1" applyAlignment="1" applyProtection="1"/>
    <xf numFmtId="9" fontId="5" fillId="3" borderId="5" xfId="0" applyNumberFormat="1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9" fontId="5" fillId="3" borderId="7" xfId="0" applyNumberFormat="1" applyFont="1" applyFill="1" applyBorder="1" applyAlignment="1" applyProtection="1">
      <alignment horizontal="center" vertical="center"/>
    </xf>
    <xf numFmtId="9" fontId="5" fillId="3" borderId="7" xfId="0" applyNumberFormat="1" applyFont="1" applyFill="1" applyBorder="1" applyAlignment="1" applyProtection="1">
      <alignment horizontal="center" vertical="center" wrapText="1"/>
    </xf>
    <xf numFmtId="0" fontId="0" fillId="0" borderId="14" xfId="0" applyBorder="1" applyProtection="1"/>
    <xf numFmtId="0" fontId="0" fillId="0" borderId="16" xfId="0" applyBorder="1" applyProtection="1"/>
    <xf numFmtId="0" fontId="0" fillId="0" borderId="17" xfId="0" applyBorder="1" applyProtection="1"/>
    <xf numFmtId="0" fontId="0" fillId="0" borderId="18" xfId="0" applyBorder="1" applyProtection="1"/>
    <xf numFmtId="0" fontId="0" fillId="0" borderId="0" xfId="0" applyFont="1" applyBorder="1" applyAlignment="1" applyProtection="1">
      <alignment vertical="center"/>
    </xf>
    <xf numFmtId="14" fontId="0" fillId="0" borderId="0" xfId="0" applyNumberFormat="1" applyBorder="1" applyAlignment="1" applyProtection="1">
      <alignment vertical="center" wrapText="1"/>
    </xf>
    <xf numFmtId="0" fontId="0" fillId="0" borderId="20" xfId="0" applyBorder="1" applyProtection="1"/>
    <xf numFmtId="0" fontId="0" fillId="0" borderId="22" xfId="0" applyBorder="1" applyProtection="1"/>
    <xf numFmtId="0" fontId="0" fillId="0" borderId="17" xfId="0" applyBorder="1" applyAlignment="1" applyProtection="1">
      <alignment vertical="center" wrapText="1"/>
    </xf>
    <xf numFmtId="0" fontId="1" fillId="0" borderId="18" xfId="0" applyFont="1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8" xfId="0" applyBorder="1" applyAlignment="1" applyProtection="1">
      <alignment horizontal="center" vertical="center" wrapText="1"/>
    </xf>
    <xf numFmtId="0" fontId="14" fillId="0" borderId="21" xfId="0" applyFont="1" applyBorder="1" applyProtection="1"/>
    <xf numFmtId="0" fontId="0" fillId="0" borderId="17" xfId="0" applyBorder="1" applyProtection="1">
      <protection locked="0"/>
    </xf>
    <xf numFmtId="0" fontId="0" fillId="0" borderId="19" xfId="0" applyBorder="1" applyProtection="1">
      <protection locked="0"/>
    </xf>
    <xf numFmtId="0" fontId="0" fillId="0" borderId="50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6" fillId="0" borderId="17" xfId="0" applyFont="1" applyBorder="1" applyAlignment="1" applyProtection="1">
      <protection locked="0"/>
    </xf>
    <xf numFmtId="0" fontId="6" fillId="0" borderId="0" xfId="0" applyFont="1" applyBorder="1" applyAlignment="1" applyProtection="1">
      <protection locked="0"/>
    </xf>
    <xf numFmtId="0" fontId="6" fillId="0" borderId="18" xfId="0" applyFont="1" applyBorder="1" applyAlignment="1" applyProtection="1">
      <protection locked="0"/>
    </xf>
    <xf numFmtId="0" fontId="6" fillId="0" borderId="20" xfId="0" applyFont="1" applyBorder="1" applyAlignment="1" applyProtection="1">
      <protection locked="0"/>
    </xf>
    <xf numFmtId="0" fontId="6" fillId="0" borderId="21" xfId="0" applyFont="1" applyBorder="1" applyAlignment="1" applyProtection="1">
      <protection locked="0"/>
    </xf>
    <xf numFmtId="0" fontId="14" fillId="0" borderId="21" xfId="0" applyFont="1" applyBorder="1" applyProtection="1">
      <protection locked="0"/>
    </xf>
    <xf numFmtId="0" fontId="6" fillId="0" borderId="22" xfId="0" applyFont="1" applyBorder="1" applyAlignment="1" applyProtection="1">
      <protection locked="0"/>
    </xf>
    <xf numFmtId="0" fontId="7" fillId="0" borderId="42" xfId="0" applyFont="1" applyBorder="1" applyAlignment="1" applyProtection="1">
      <alignment horizontal="center"/>
    </xf>
    <xf numFmtId="0" fontId="7" fillId="0" borderId="43" xfId="0" applyFont="1" applyBorder="1" applyAlignment="1" applyProtection="1">
      <alignment horizontal="center"/>
    </xf>
    <xf numFmtId="0" fontId="5" fillId="0" borderId="43" xfId="0" applyFont="1" applyBorder="1" applyAlignment="1" applyProtection="1"/>
    <xf numFmtId="0" fontId="0" fillId="0" borderId="44" xfId="0" applyBorder="1" applyProtection="1"/>
    <xf numFmtId="0" fontId="9" fillId="0" borderId="45" xfId="0" applyFont="1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  <xf numFmtId="0" fontId="0" fillId="0" borderId="33" xfId="0" applyBorder="1" applyProtection="1"/>
    <xf numFmtId="0" fontId="0" fillId="0" borderId="46" xfId="0" applyBorder="1" applyProtection="1"/>
    <xf numFmtId="0" fontId="9" fillId="0" borderId="47" xfId="0" applyFont="1" applyBorder="1" applyAlignment="1" applyProtection="1">
      <alignment horizontal="center"/>
    </xf>
    <xf numFmtId="0" fontId="5" fillId="0" borderId="48" xfId="0" applyFont="1" applyBorder="1" applyProtection="1"/>
    <xf numFmtId="0" fontId="13" fillId="0" borderId="48" xfId="0" applyFont="1" applyBorder="1" applyAlignment="1" applyProtection="1">
      <alignment horizontal="center"/>
    </xf>
    <xf numFmtId="0" fontId="10" fillId="0" borderId="48" xfId="0" applyFont="1" applyFill="1" applyBorder="1" applyAlignment="1" applyProtection="1">
      <alignment vertical="center" textRotation="90" wrapText="1"/>
    </xf>
    <xf numFmtId="0" fontId="5" fillId="0" borderId="48" xfId="0" applyFont="1" applyBorder="1" applyAlignment="1" applyProtection="1"/>
    <xf numFmtId="0" fontId="1" fillId="0" borderId="48" xfId="0" applyFont="1" applyBorder="1" applyAlignment="1" applyProtection="1"/>
    <xf numFmtId="0" fontId="0" fillId="0" borderId="48" xfId="0" applyBorder="1" applyProtection="1"/>
    <xf numFmtId="0" fontId="0" fillId="0" borderId="49" xfId="0" applyBorder="1" applyProtection="1"/>
    <xf numFmtId="0" fontId="9" fillId="0" borderId="0" xfId="0" applyFont="1" applyBorder="1" applyAlignment="1" applyProtection="1">
      <alignment horizontal="center"/>
    </xf>
    <xf numFmtId="0" fontId="5" fillId="0" borderId="0" xfId="0" applyFont="1" applyBorder="1" applyProtection="1"/>
    <xf numFmtId="0" fontId="5" fillId="0" borderId="0" xfId="0" applyFont="1" applyBorder="1" applyAlignment="1" applyProtection="1">
      <alignment horizontal="center"/>
    </xf>
    <xf numFmtId="0" fontId="13" fillId="0" borderId="0" xfId="0" applyFont="1" applyBorder="1" applyAlignment="1" applyProtection="1">
      <alignment horizontal="center"/>
    </xf>
    <xf numFmtId="0" fontId="10" fillId="0" borderId="0" xfId="0" applyFont="1" applyFill="1" applyBorder="1" applyAlignment="1" applyProtection="1">
      <alignment vertical="center" textRotation="90" wrapText="1"/>
    </xf>
    <xf numFmtId="0" fontId="5" fillId="0" borderId="0" xfId="0" applyFont="1" applyBorder="1" applyAlignment="1" applyProtection="1"/>
    <xf numFmtId="0" fontId="1" fillId="0" borderId="0" xfId="0" applyFont="1" applyBorder="1" applyAlignment="1" applyProtection="1"/>
    <xf numFmtId="0" fontId="3" fillId="0" borderId="0" xfId="0" applyFont="1" applyAlignment="1" applyProtection="1">
      <alignment wrapText="1"/>
    </xf>
    <xf numFmtId="0" fontId="5" fillId="0" borderId="0" xfId="0" applyFont="1" applyProtection="1"/>
    <xf numFmtId="0" fontId="3" fillId="0" borderId="0" xfId="0" applyFont="1" applyProtection="1"/>
    <xf numFmtId="0" fontId="5" fillId="3" borderId="2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3" fillId="0" borderId="0" xfId="0" applyFont="1" applyAlignment="1" applyProtection="1">
      <alignment horizontal="left" wrapText="1"/>
    </xf>
    <xf numFmtId="0" fontId="0" fillId="0" borderId="0" xfId="0" applyFill="1" applyProtection="1"/>
    <xf numFmtId="0" fontId="5" fillId="3" borderId="6" xfId="0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166" fontId="3" fillId="0" borderId="0" xfId="0" applyNumberFormat="1" applyFont="1" applyBorder="1" applyAlignment="1" applyProtection="1">
      <alignment horizontal="center" vertical="center" wrapText="1"/>
    </xf>
    <xf numFmtId="2" fontId="12" fillId="0" borderId="0" xfId="0" applyNumberFormat="1" applyFont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 vertical="center"/>
    </xf>
    <xf numFmtId="0" fontId="0" fillId="0" borderId="43" xfId="0" applyBorder="1" applyProtection="1"/>
    <xf numFmtId="0" fontId="0" fillId="0" borderId="0" xfId="0" applyAlignment="1" applyProtection="1">
      <alignment horizontal="center" vertical="center"/>
      <protection locked="0"/>
    </xf>
    <xf numFmtId="2" fontId="3" fillId="0" borderId="0" xfId="0" applyNumberFormat="1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33" fillId="0" borderId="0" xfId="0" applyFont="1" applyAlignment="1">
      <alignment horizontal="center"/>
    </xf>
    <xf numFmtId="0" fontId="34" fillId="0" borderId="0" xfId="0" applyFont="1" applyAlignment="1" applyProtection="1"/>
    <xf numFmtId="14" fontId="0" fillId="7" borderId="66" xfId="0" applyNumberFormat="1" applyFill="1" applyBorder="1" applyProtection="1">
      <protection locked="0"/>
    </xf>
    <xf numFmtId="168" fontId="0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12" fillId="0" borderId="0" xfId="0" applyFont="1" applyBorder="1" applyAlignment="1" applyProtection="1">
      <alignment horizontal="center" vertical="center" wrapText="1"/>
    </xf>
    <xf numFmtId="0" fontId="20" fillId="0" borderId="5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vertical="center"/>
    </xf>
    <xf numFmtId="0" fontId="13" fillId="6" borderId="13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/>
    </xf>
    <xf numFmtId="0" fontId="13" fillId="4" borderId="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right" vertical="center" wrapText="1"/>
    </xf>
    <xf numFmtId="0" fontId="35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20" fillId="8" borderId="5" xfId="0" applyFont="1" applyFill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 wrapText="1"/>
    </xf>
    <xf numFmtId="0" fontId="20" fillId="8" borderId="5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5" fillId="0" borderId="5" xfId="0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Protection="1">
      <protection locked="0"/>
    </xf>
    <xf numFmtId="0" fontId="1" fillId="0" borderId="27" xfId="0" applyFont="1" applyBorder="1" applyAlignment="1" applyProtection="1">
      <alignment vertical="center"/>
    </xf>
    <xf numFmtId="0" fontId="1" fillId="0" borderId="28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2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2" fillId="0" borderId="24" xfId="0" applyFont="1" applyBorder="1" applyAlignment="1" applyProtection="1">
      <alignment vertical="center" wrapText="1"/>
    </xf>
    <xf numFmtId="0" fontId="2" fillId="0" borderId="30" xfId="0" applyFont="1" applyBorder="1" applyAlignment="1" applyProtection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/>
    </xf>
    <xf numFmtId="0" fontId="0" fillId="0" borderId="9" xfId="1" applyNumberFormat="1" applyFont="1" applyBorder="1" applyAlignment="1">
      <alignment vertical="center" wrapText="1"/>
    </xf>
    <xf numFmtId="0" fontId="0" fillId="0" borderId="13" xfId="1" applyNumberFormat="1" applyFont="1" applyBorder="1" applyAlignment="1">
      <alignment vertical="center" wrapText="1"/>
    </xf>
    <xf numFmtId="0" fontId="0" fillId="0" borderId="9" xfId="0" applyNumberFormat="1" applyBorder="1" applyAlignment="1">
      <alignment vertical="center" wrapText="1"/>
    </xf>
    <xf numFmtId="0" fontId="0" fillId="0" borderId="13" xfId="0" applyNumberFormat="1" applyBorder="1" applyAlignment="1">
      <alignment vertical="center" wrapText="1"/>
    </xf>
    <xf numFmtId="0" fontId="1" fillId="0" borderId="1" xfId="1" applyNumberFormat="1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0" fontId="2" fillId="0" borderId="36" xfId="0" applyFont="1" applyBorder="1" applyAlignment="1" applyProtection="1">
      <alignment horizontal="center" vertical="center" wrapText="1"/>
    </xf>
    <xf numFmtId="2" fontId="1" fillId="0" borderId="1" xfId="0" applyNumberFormat="1" applyFont="1" applyBorder="1" applyAlignment="1" applyProtection="1">
      <alignment vertical="center"/>
    </xf>
    <xf numFmtId="2" fontId="1" fillId="0" borderId="1" xfId="0" applyNumberFormat="1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 wrapText="1"/>
    </xf>
    <xf numFmtId="0" fontId="33" fillId="0" borderId="35" xfId="0" applyFont="1" applyBorder="1" applyAlignment="1">
      <alignment wrapText="1"/>
    </xf>
    <xf numFmtId="0" fontId="0" fillId="7" borderId="57" xfId="0" applyFill="1" applyBorder="1" applyAlignment="1" applyProtection="1">
      <alignment horizontal="center"/>
      <protection locked="0"/>
    </xf>
    <xf numFmtId="14" fontId="0" fillId="0" borderId="0" xfId="0" applyNumberFormat="1" applyBorder="1" applyAlignment="1" applyProtection="1">
      <alignment vertic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Protection="1"/>
    <xf numFmtId="0" fontId="0" fillId="0" borderId="0" xfId="0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0" fillId="0" borderId="16" xfId="0" applyBorder="1" applyAlignment="1">
      <alignment horizontal="right"/>
    </xf>
    <xf numFmtId="0" fontId="0" fillId="0" borderId="0" xfId="0" applyAlignment="1" applyProtection="1">
      <alignment horizontal="right"/>
    </xf>
    <xf numFmtId="0" fontId="38" fillId="0" borderId="0" xfId="0" applyFont="1" applyAlignment="1">
      <alignment horizontal="right"/>
    </xf>
    <xf numFmtId="0" fontId="3" fillId="0" borderId="0" xfId="0" applyNumberFormat="1" applyFont="1" applyBorder="1" applyAlignment="1" applyProtection="1">
      <alignment horizontal="center" vertical="center" wrapTex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0" fillId="0" borderId="16" xfId="0" applyFont="1" applyBorder="1" applyAlignment="1" applyProtection="1">
      <alignment horizontal="right" vertical="center"/>
    </xf>
    <xf numFmtId="0" fontId="0" fillId="0" borderId="17" xfId="0" applyBorder="1" applyAlignment="1" applyProtection="1">
      <alignment vertical="center"/>
    </xf>
    <xf numFmtId="0" fontId="0" fillId="0" borderId="18" xfId="0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center" vertical="center" wrapText="1"/>
    </xf>
    <xf numFmtId="0" fontId="18" fillId="0" borderId="0" xfId="0" applyFont="1" applyBorder="1" applyAlignment="1" applyProtection="1">
      <alignment vertical="center" wrapText="1"/>
    </xf>
    <xf numFmtId="0" fontId="25" fillId="0" borderId="0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Border="1" applyProtection="1"/>
    <xf numFmtId="0" fontId="0" fillId="0" borderId="22" xfId="0" applyBorder="1" applyAlignment="1" applyProtection="1">
      <alignment vertical="center"/>
    </xf>
    <xf numFmtId="0" fontId="0" fillId="0" borderId="70" xfId="0" applyBorder="1" applyAlignment="1" applyProtection="1">
      <alignment vertical="center"/>
    </xf>
    <xf numFmtId="0" fontId="0" fillId="0" borderId="15" xfId="0" applyBorder="1" applyProtection="1"/>
    <xf numFmtId="0" fontId="0" fillId="0" borderId="16" xfId="0" applyBorder="1" applyAlignment="1" applyProtection="1">
      <alignment vertical="center"/>
    </xf>
    <xf numFmtId="0" fontId="0" fillId="0" borderId="50" xfId="0" applyBorder="1" applyProtection="1"/>
    <xf numFmtId="0" fontId="0" fillId="0" borderId="71" xfId="0" applyBorder="1" applyProtection="1"/>
    <xf numFmtId="0" fontId="0" fillId="0" borderId="41" xfId="0" applyBorder="1" applyAlignment="1" applyProtection="1">
      <alignment vertical="center"/>
    </xf>
    <xf numFmtId="0" fontId="0" fillId="0" borderId="0" xfId="0" applyBorder="1" applyAlignment="1" applyProtection="1">
      <alignment horizontal="left" vertical="center"/>
    </xf>
    <xf numFmtId="0" fontId="30" fillId="0" borderId="21" xfId="0" applyFont="1" applyBorder="1" applyAlignment="1">
      <alignment horizontal="right" vertic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/>
    <xf numFmtId="0" fontId="0" fillId="0" borderId="25" xfId="0" applyBorder="1" applyAlignment="1"/>
    <xf numFmtId="17" fontId="0" fillId="0" borderId="0" xfId="0" applyNumberForma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0" fillId="0" borderId="0" xfId="0" applyBorder="1" applyAlignment="1" applyProtection="1">
      <alignment wrapText="1"/>
      <protection locked="0"/>
    </xf>
    <xf numFmtId="17" fontId="0" fillId="0" borderId="0" xfId="0" applyNumberFormat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/>
    </xf>
    <xf numFmtId="0" fontId="0" fillId="7" borderId="55" xfId="0" applyFill="1" applyBorder="1" applyAlignment="1" applyProtection="1">
      <alignment horizontal="left" vertical="center"/>
      <protection locked="0"/>
    </xf>
    <xf numFmtId="0" fontId="0" fillId="7" borderId="56" xfId="0" applyFill="1" applyBorder="1" applyAlignment="1" applyProtection="1">
      <alignment horizontal="left" vertical="center"/>
      <protection locked="0"/>
    </xf>
    <xf numFmtId="0" fontId="0" fillId="7" borderId="59" xfId="0" applyFill="1" applyBorder="1" applyProtection="1">
      <protection locked="0"/>
    </xf>
    <xf numFmtId="0" fontId="0" fillId="7" borderId="60" xfId="0" applyFill="1" applyBorder="1" applyProtection="1">
      <protection locked="0"/>
    </xf>
    <xf numFmtId="0" fontId="0" fillId="7" borderId="55" xfId="0" applyFill="1" applyBorder="1" applyProtection="1">
      <protection locked="0"/>
    </xf>
    <xf numFmtId="0" fontId="0" fillId="7" borderId="58" xfId="0" applyFill="1" applyBorder="1" applyProtection="1">
      <protection locked="0"/>
    </xf>
    <xf numFmtId="0" fontId="0" fillId="7" borderId="53" xfId="0" applyFill="1" applyBorder="1" applyProtection="1">
      <protection locked="0"/>
    </xf>
    <xf numFmtId="0" fontId="0" fillId="7" borderId="54" xfId="0" applyFill="1" applyBorder="1" applyProtection="1">
      <protection locked="0"/>
    </xf>
    <xf numFmtId="0" fontId="0" fillId="7" borderId="61" xfId="0" applyFill="1" applyBorder="1" applyProtection="1">
      <protection locked="0"/>
    </xf>
    <xf numFmtId="0" fontId="0" fillId="7" borderId="62" xfId="0" applyFill="1" applyBorder="1" applyProtection="1">
      <protection locked="0"/>
    </xf>
    <xf numFmtId="0" fontId="0" fillId="7" borderId="65" xfId="0" applyFill="1" applyBorder="1" applyProtection="1">
      <protection locked="0"/>
    </xf>
    <xf numFmtId="0" fontId="0" fillId="7" borderId="63" xfId="0" applyFill="1" applyBorder="1" applyProtection="1">
      <protection locked="0"/>
    </xf>
    <xf numFmtId="0" fontId="0" fillId="7" borderId="64" xfId="0" applyFill="1" applyBorder="1" applyProtection="1">
      <protection locked="0"/>
    </xf>
    <xf numFmtId="0" fontId="5" fillId="2" borderId="2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5" xfId="0" applyFont="1" applyFill="1" applyBorder="1" applyAlignment="1" applyProtection="1">
      <alignment horizontal="center" vertical="center" wrapText="1"/>
    </xf>
    <xf numFmtId="0" fontId="5" fillId="2" borderId="10" xfId="0" applyFont="1" applyFill="1" applyBorder="1" applyAlignment="1" applyProtection="1">
      <alignment horizontal="center" vertical="center" wrapText="1"/>
    </xf>
    <xf numFmtId="0" fontId="5" fillId="2" borderId="12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31" xfId="0" applyFont="1" applyFill="1" applyBorder="1" applyAlignment="1" applyProtection="1">
      <alignment horizontal="center" vertical="center" wrapText="1"/>
    </xf>
    <xf numFmtId="0" fontId="11" fillId="2" borderId="10" xfId="0" applyFont="1" applyFill="1" applyBorder="1" applyAlignment="1" applyProtection="1">
      <alignment horizontal="center" vertical="center" wrapText="1"/>
    </xf>
    <xf numFmtId="0" fontId="11" fillId="2" borderId="11" xfId="0" applyFont="1" applyFill="1" applyBorder="1" applyAlignment="1" applyProtection="1">
      <alignment horizontal="center" vertical="center" wrapText="1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1" fillId="2" borderId="3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1" xfId="0" applyBorder="1"/>
    <xf numFmtId="0" fontId="0" fillId="0" borderId="0" xfId="0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1" fontId="0" fillId="0" borderId="0" xfId="0" applyNumberFormat="1" applyFont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4" fontId="0" fillId="0" borderId="1" xfId="0" applyNumberFormat="1" applyBorder="1" applyAlignment="1"/>
    <xf numFmtId="0" fontId="0" fillId="0" borderId="1" xfId="0" applyNumberFormat="1" applyBorder="1" applyAlignment="1">
      <alignment horizontal="center"/>
    </xf>
    <xf numFmtId="1" fontId="0" fillId="0" borderId="0" xfId="0" applyNumberFormat="1" applyFont="1" applyBorder="1" applyAlignment="1" applyProtection="1">
      <alignment horizontal="center" vertical="center" wrapText="1"/>
      <protection locked="0"/>
    </xf>
    <xf numFmtId="2" fontId="3" fillId="0" borderId="0" xfId="0" applyNumberFormat="1" applyFont="1" applyBorder="1" applyAlignment="1" applyProtection="1">
      <alignment horizontal="center" vertical="center"/>
    </xf>
    <xf numFmtId="9" fontId="5" fillId="3" borderId="3" xfId="0" applyNumberFormat="1" applyFont="1" applyFill="1" applyBorder="1" applyAlignment="1" applyProtection="1">
      <alignment horizontal="center" vertical="center" wrapText="1"/>
    </xf>
    <xf numFmtId="9" fontId="5" fillId="3" borderId="3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vertical="center" wrapText="1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3" xfId="0" applyFont="1" applyFill="1" applyBorder="1" applyAlignment="1" applyProtection="1">
      <alignment horizontal="center" vertical="center"/>
    </xf>
    <xf numFmtId="0" fontId="5" fillId="3" borderId="0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3" borderId="4" xfId="0" applyFont="1" applyFill="1" applyBorder="1" applyAlignment="1" applyProtection="1">
      <alignment horizontal="center"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wrapText="1"/>
    </xf>
    <xf numFmtId="0" fontId="5" fillId="3" borderId="4" xfId="0" applyFont="1" applyFill="1" applyBorder="1" applyAlignment="1" applyProtection="1">
      <alignment horizontal="center" wrapText="1"/>
    </xf>
    <xf numFmtId="1" fontId="0" fillId="0" borderId="1" xfId="0" applyNumberFormat="1" applyBorder="1" applyAlignment="1" applyProtection="1">
      <alignment horizontal="left" vertical="center"/>
    </xf>
    <xf numFmtId="0" fontId="0" fillId="0" borderId="1" xfId="0" applyBorder="1" applyAlignment="1" applyProtection="1">
      <alignment vertical="center"/>
    </xf>
    <xf numFmtId="167" fontId="0" fillId="0" borderId="2" xfId="0" applyNumberFormat="1" applyBorder="1" applyAlignment="1" applyProtection="1">
      <alignment vertical="center"/>
    </xf>
    <xf numFmtId="167" fontId="0" fillId="0" borderId="5" xfId="0" applyNumberFormat="1" applyBorder="1" applyAlignment="1" applyProtection="1">
      <alignment vertical="center"/>
    </xf>
    <xf numFmtId="0" fontId="0" fillId="0" borderId="2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23" xfId="0" applyBorder="1" applyAlignment="1" applyProtection="1">
      <alignment horizontal="left" vertical="center"/>
    </xf>
    <xf numFmtId="0" fontId="0" fillId="0" borderId="25" xfId="0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 wrapText="1"/>
    </xf>
    <xf numFmtId="9" fontId="5" fillId="3" borderId="3" xfId="0" applyNumberFormat="1" applyFont="1" applyFill="1" applyBorder="1" applyAlignment="1" applyProtection="1">
      <alignment horizontal="center" vertical="center"/>
    </xf>
    <xf numFmtId="0" fontId="5" fillId="3" borderId="31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31" xfId="0" applyFont="1" applyFill="1" applyBorder="1" applyAlignment="1" applyProtection="1">
      <alignment horizontal="center" vertical="center" wrapText="1"/>
    </xf>
    <xf numFmtId="1" fontId="0" fillId="0" borderId="1" xfId="0" applyNumberFormat="1" applyBorder="1" applyAlignment="1" applyProtection="1">
      <alignment vertical="center"/>
    </xf>
    <xf numFmtId="1" fontId="3" fillId="0" borderId="0" xfId="0" applyNumberFormat="1" applyFont="1" applyBorder="1" applyAlignment="1" applyProtection="1">
      <alignment horizontal="center" vertical="center"/>
      <protection locked="0"/>
    </xf>
    <xf numFmtId="168" fontId="0" fillId="0" borderId="1" xfId="0" applyNumberFormat="1" applyBorder="1" applyAlignment="1" applyProtection="1">
      <alignment horizontal="left" vertical="center"/>
    </xf>
    <xf numFmtId="0" fontId="1" fillId="0" borderId="2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164" fontId="0" fillId="0" borderId="28" xfId="0" applyNumberFormat="1" applyFont="1" applyBorder="1" applyAlignment="1" applyProtection="1">
      <alignment horizontal="center" vertical="center"/>
    </xf>
    <xf numFmtId="164" fontId="0" fillId="0" borderId="29" xfId="0" applyNumberFormat="1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vertical="center"/>
    </xf>
    <xf numFmtId="0" fontId="1" fillId="0" borderId="28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left" vertical="center" wrapText="1"/>
    </xf>
    <xf numFmtId="1" fontId="0" fillId="0" borderId="0" xfId="0" applyNumberFormat="1" applyFont="1" applyBorder="1" applyAlignment="1" applyProtection="1">
      <alignment horizontal="center" vertical="center" wrapText="1"/>
    </xf>
    <xf numFmtId="0" fontId="1" fillId="0" borderId="23" xfId="0" applyFont="1" applyFill="1" applyBorder="1" applyAlignment="1" applyProtection="1">
      <alignment horizontal="center" vertical="center"/>
    </xf>
    <xf numFmtId="0" fontId="1" fillId="0" borderId="24" xfId="0" applyFont="1" applyFill="1" applyBorder="1" applyAlignment="1" applyProtection="1">
      <alignment horizontal="center" vertical="center"/>
    </xf>
    <xf numFmtId="0" fontId="1" fillId="0" borderId="25" xfId="0" applyFont="1" applyFill="1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/>
    </xf>
    <xf numFmtId="0" fontId="0" fillId="0" borderId="5" xfId="0" applyFont="1" applyBorder="1" applyAlignment="1" applyProtection="1">
      <alignment horizontal="center" vertical="center"/>
    </xf>
    <xf numFmtId="165" fontId="0" fillId="0" borderId="0" xfId="0" applyNumberForma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14" fontId="0" fillId="0" borderId="0" xfId="0" applyNumberFormat="1" applyBorder="1" applyAlignment="1" applyProtection="1">
      <alignment vertical="center" wrapText="1"/>
    </xf>
    <xf numFmtId="0" fontId="0" fillId="0" borderId="0" xfId="0" applyNumberFormat="1" applyBorder="1" applyAlignment="1" applyProtection="1">
      <alignment horizontal="left" vertical="center" wrapText="1"/>
    </xf>
    <xf numFmtId="0" fontId="8" fillId="0" borderId="15" xfId="0" applyFont="1" applyBorder="1" applyAlignment="1" applyProtection="1">
      <alignment horizontal="center" vertical="center"/>
    </xf>
    <xf numFmtId="1" fontId="0" fillId="0" borderId="0" xfId="0" applyNumberFormat="1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1" fontId="0" fillId="0" borderId="0" xfId="0" applyNumberFormat="1" applyFont="1" applyBorder="1" applyAlignment="1" applyProtection="1">
      <alignment horizontal="left"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/>
    </xf>
    <xf numFmtId="0" fontId="2" fillId="0" borderId="23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0" fontId="2" fillId="0" borderId="25" xfId="0" applyFont="1" applyBorder="1" applyAlignment="1" applyProtection="1">
      <alignment horizontal="center"/>
    </xf>
    <xf numFmtId="0" fontId="1" fillId="0" borderId="51" xfId="0" applyFont="1" applyBorder="1" applyAlignment="1" applyProtection="1">
      <alignment horizontal="center" vertical="center" wrapText="1"/>
    </xf>
    <xf numFmtId="0" fontId="1" fillId="0" borderId="52" xfId="0" applyFont="1" applyBorder="1" applyAlignment="1" applyProtection="1">
      <alignment horizontal="center" vertical="center" wrapText="1"/>
    </xf>
    <xf numFmtId="0" fontId="1" fillId="0" borderId="37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37" fillId="0" borderId="2" xfId="0" applyFont="1" applyBorder="1" applyAlignment="1">
      <alignment wrapText="1"/>
    </xf>
    <xf numFmtId="0" fontId="37" fillId="0" borderId="4" xfId="0" applyFont="1" applyBorder="1" applyAlignment="1">
      <alignment wrapText="1"/>
    </xf>
    <xf numFmtId="0" fontId="37" fillId="0" borderId="5" xfId="0" applyFont="1" applyBorder="1" applyAlignment="1">
      <alignment wrapText="1"/>
    </xf>
    <xf numFmtId="2" fontId="0" fillId="0" borderId="0" xfId="0" applyNumberFormat="1" applyFont="1" applyBorder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37" fillId="0" borderId="27" xfId="0" applyFont="1" applyBorder="1" applyAlignment="1">
      <alignment wrapText="1"/>
    </xf>
    <xf numFmtId="0" fontId="37" fillId="0" borderId="28" xfId="0" applyFont="1" applyBorder="1" applyAlignment="1">
      <alignment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8" fontId="0" fillId="0" borderId="0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7" fillId="0" borderId="48" xfId="0" applyFont="1" applyBorder="1" applyAlignment="1" applyProtection="1">
      <alignment horizontal="center"/>
    </xf>
    <xf numFmtId="0" fontId="5" fillId="3" borderId="2" xfId="0" applyFont="1" applyFill="1" applyBorder="1" applyAlignment="1" applyProtection="1">
      <alignment horizontal="center"/>
    </xf>
    <xf numFmtId="0" fontId="5" fillId="3" borderId="4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14" fontId="0" fillId="0" borderId="1" xfId="0" applyNumberFormat="1" applyBorder="1" applyAlignment="1" applyProtection="1">
      <alignment wrapText="1"/>
    </xf>
    <xf numFmtId="0" fontId="12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wrapText="1"/>
    </xf>
    <xf numFmtId="0" fontId="3" fillId="0" borderId="0" xfId="0" applyFont="1" applyBorder="1" applyAlignment="1" applyProtection="1">
      <alignment horizontal="left" wrapText="1"/>
    </xf>
    <xf numFmtId="0" fontId="0" fillId="0" borderId="1" xfId="0" applyBorder="1" applyAlignment="1" applyProtection="1">
      <alignment horizontal="left"/>
    </xf>
    <xf numFmtId="0" fontId="0" fillId="0" borderId="1" xfId="0" applyBorder="1" applyProtection="1"/>
    <xf numFmtId="1" fontId="3" fillId="0" borderId="0" xfId="0" applyNumberFormat="1" applyFont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center"/>
      <protection locked="0"/>
    </xf>
    <xf numFmtId="0" fontId="5" fillId="0" borderId="48" xfId="0" applyFont="1" applyBorder="1" applyAlignment="1" applyProtection="1">
      <alignment horizontal="center"/>
    </xf>
    <xf numFmtId="0" fontId="5" fillId="3" borderId="10" xfId="0" applyFont="1" applyFill="1" applyBorder="1" applyAlignment="1" applyProtection="1">
      <alignment vertical="center" wrapText="1"/>
    </xf>
    <xf numFmtId="0" fontId="5" fillId="3" borderId="12" xfId="0" applyFont="1" applyFill="1" applyBorder="1" applyAlignment="1" applyProtection="1">
      <alignment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/>
      <protection locked="0"/>
    </xf>
    <xf numFmtId="0" fontId="0" fillId="0" borderId="1" xfId="0" applyNumberFormat="1" applyBorder="1" applyAlignment="1" applyProtection="1">
      <alignment horizontal="left"/>
    </xf>
    <xf numFmtId="0" fontId="5" fillId="3" borderId="6" xfId="0" applyFont="1" applyFill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/>
      <protection locked="0"/>
    </xf>
    <xf numFmtId="0" fontId="5" fillId="0" borderId="9" xfId="0" applyFont="1" applyFill="1" applyBorder="1" applyAlignment="1" applyProtection="1">
      <alignment horizontal="center"/>
      <protection locked="0"/>
    </xf>
    <xf numFmtId="0" fontId="5" fillId="0" borderId="13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 applyProtection="1">
      <alignment horizontal="center"/>
    </xf>
    <xf numFmtId="0" fontId="21" fillId="0" borderId="0" xfId="0" applyFont="1" applyBorder="1" applyAlignment="1" applyProtection="1">
      <alignment horizontal="center" vertical="center"/>
    </xf>
    <xf numFmtId="0" fontId="13" fillId="0" borderId="67" xfId="0" applyFont="1" applyBorder="1" applyAlignment="1" applyProtection="1">
      <alignment vertical="center" wrapText="1"/>
    </xf>
    <xf numFmtId="0" fontId="13" fillId="0" borderId="68" xfId="0" applyFont="1" applyBorder="1" applyAlignment="1" applyProtection="1">
      <alignment vertical="center" wrapText="1"/>
    </xf>
    <xf numFmtId="0" fontId="13" fillId="0" borderId="69" xfId="0" applyFont="1" applyBorder="1" applyAlignment="1" applyProtection="1">
      <alignment vertical="center" wrapText="1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38" xfId="0" applyFont="1" applyBorder="1" applyAlignment="1" applyProtection="1">
      <alignment vertical="center" wrapText="1"/>
    </xf>
    <xf numFmtId="0" fontId="13" fillId="0" borderId="37" xfId="0" applyFont="1" applyBorder="1" applyAlignment="1" applyProtection="1">
      <alignment vertical="center" wrapText="1"/>
    </xf>
    <xf numFmtId="0" fontId="13" fillId="0" borderId="35" xfId="0" applyFont="1" applyBorder="1" applyAlignment="1" applyProtection="1">
      <alignment vertical="center" wrapText="1"/>
    </xf>
    <xf numFmtId="0" fontId="25" fillId="0" borderId="40" xfId="0" applyFont="1" applyBorder="1" applyAlignment="1" applyProtection="1">
      <alignment vertical="center" wrapText="1"/>
    </xf>
    <xf numFmtId="0" fontId="25" fillId="0" borderId="34" xfId="0" applyFont="1" applyBorder="1" applyAlignment="1" applyProtection="1">
      <alignment vertical="center" wrapText="1"/>
    </xf>
    <xf numFmtId="0" fontId="25" fillId="0" borderId="3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0" fontId="13" fillId="0" borderId="23" xfId="0" applyFont="1" applyBorder="1" applyAlignment="1" applyProtection="1">
      <alignment vertical="center" wrapText="1"/>
    </xf>
    <xf numFmtId="0" fontId="13" fillId="0" borderId="24" xfId="0" applyFont="1" applyBorder="1" applyAlignment="1" applyProtection="1">
      <alignment vertical="center" wrapText="1"/>
    </xf>
    <xf numFmtId="0" fontId="13" fillId="0" borderId="25" xfId="0" applyFont="1" applyBorder="1" applyAlignment="1" applyProtection="1">
      <alignment vertical="center" wrapText="1"/>
    </xf>
    <xf numFmtId="0" fontId="13" fillId="0" borderId="13" xfId="0" applyFont="1" applyBorder="1" applyAlignment="1" applyProtection="1">
      <alignment vertical="center" wrapText="1"/>
      <protection locked="0"/>
    </xf>
    <xf numFmtId="0" fontId="13" fillId="0" borderId="8" xfId="0" applyFont="1" applyBorder="1" applyAlignment="1" applyProtection="1">
      <alignment vertical="center" wrapText="1"/>
      <protection locked="0"/>
    </xf>
    <xf numFmtId="0" fontId="31" fillId="0" borderId="3" xfId="0" applyFont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 vertical="center" wrapText="1"/>
    </xf>
    <xf numFmtId="0" fontId="13" fillId="0" borderId="5" xfId="0" applyFont="1" applyBorder="1" applyAlignment="1" applyProtection="1">
      <alignment vertical="center" wrapText="1"/>
      <protection locked="0"/>
    </xf>
    <xf numFmtId="0" fontId="13" fillId="0" borderId="1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 wrapText="1"/>
    </xf>
    <xf numFmtId="0" fontId="0" fillId="0" borderId="10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3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3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2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24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13" fillId="0" borderId="23" xfId="0" applyFont="1" applyBorder="1" applyAlignment="1">
      <alignment vertical="center" wrapText="1"/>
    </xf>
    <xf numFmtId="0" fontId="13" fillId="0" borderId="24" xfId="0" applyFont="1" applyBorder="1" applyAlignment="1">
      <alignment vertical="center" wrapText="1"/>
    </xf>
    <xf numFmtId="0" fontId="13" fillId="0" borderId="25" xfId="0" applyFont="1" applyBorder="1" applyAlignment="1">
      <alignment vertical="center" wrapText="1"/>
    </xf>
    <xf numFmtId="0" fontId="13" fillId="0" borderId="67" xfId="0" applyFont="1" applyBorder="1" applyAlignment="1">
      <alignment vertical="center" wrapText="1"/>
    </xf>
    <xf numFmtId="0" fontId="13" fillId="0" borderId="68" xfId="0" applyFont="1" applyBorder="1" applyAlignment="1">
      <alignment vertical="center" wrapText="1"/>
    </xf>
    <xf numFmtId="0" fontId="13" fillId="0" borderId="69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3" fillId="0" borderId="37" xfId="0" applyFont="1" applyBorder="1" applyAlignment="1">
      <alignment vertical="center" wrapText="1"/>
    </xf>
    <xf numFmtId="0" fontId="13" fillId="0" borderId="35" xfId="0" applyFont="1" applyBorder="1" applyAlignment="1">
      <alignment vertical="center" wrapText="1"/>
    </xf>
    <xf numFmtId="0" fontId="25" fillId="0" borderId="40" xfId="0" applyFont="1" applyBorder="1" applyAlignment="1">
      <alignment vertical="center" wrapText="1"/>
    </xf>
    <xf numFmtId="0" fontId="25" fillId="0" borderId="34" xfId="0" applyFont="1" applyBorder="1" applyAlignment="1">
      <alignment vertical="center" wrapText="1"/>
    </xf>
    <xf numFmtId="0" fontId="25" fillId="0" borderId="32" xfId="0" applyFont="1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68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FF0000"/>
      </font>
    </dxf>
    <dxf>
      <font>
        <color rgb="FF9C0006"/>
      </font>
    </dxf>
    <dxf>
      <font>
        <color rgb="FFFF0000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/>
      </xdr:nvSpPr>
      <xdr:spPr>
        <a:xfrm>
          <a:off x="282222" y="9436486"/>
          <a:ext cx="313716" cy="166125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4" name="Rounded Rectangle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 flipH="1">
          <a:off x="296333" y="11470410"/>
          <a:ext cx="285749" cy="19242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485775</xdr:colOff>
      <xdr:row>67</xdr:row>
      <xdr:rowOff>47625</xdr:rowOff>
    </xdr:from>
    <xdr:to>
      <xdr:col>24</xdr:col>
      <xdr:colOff>457200</xdr:colOff>
      <xdr:row>69</xdr:row>
      <xdr:rowOff>9525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1700-000005000000}"/>
            </a:ext>
          </a:extLst>
        </xdr:cNvPr>
        <xdr:cNvSpPr txBox="1">
          <a:spLocks noChangeArrowheads="1"/>
        </xdr:cNvSpPr>
      </xdr:nvSpPr>
      <xdr:spPr bwMode="auto">
        <a:xfrm>
          <a:off x="7067550" y="19402425"/>
          <a:ext cx="58102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ms-MY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  <xdr:twoCellAnchor>
    <xdr:from>
      <xdr:col>27</xdr:col>
      <xdr:colOff>238125</xdr:colOff>
      <xdr:row>65</xdr:row>
      <xdr:rowOff>47625</xdr:rowOff>
    </xdr:from>
    <xdr:to>
      <xdr:col>29</xdr:col>
      <xdr:colOff>209550</xdr:colOff>
      <xdr:row>67</xdr:row>
      <xdr:rowOff>9525</xdr:rowOff>
    </xdr:to>
    <xdr:sp macro="" textlink="">
      <xdr:nvSpPr>
        <xdr:cNvPr id="6" name="Text Box 2">
          <a:extLst>
            <a:ext uri="{FF2B5EF4-FFF2-40B4-BE49-F238E27FC236}">
              <a16:creationId xmlns:a16="http://schemas.microsoft.com/office/drawing/2014/main" id="{00000000-0008-0000-1700-000006000000}"/>
            </a:ext>
          </a:extLst>
        </xdr:cNvPr>
        <xdr:cNvSpPr txBox="1">
          <a:spLocks noChangeArrowheads="1"/>
        </xdr:cNvSpPr>
      </xdr:nvSpPr>
      <xdr:spPr bwMode="auto">
        <a:xfrm>
          <a:off x="9258300" y="19021425"/>
          <a:ext cx="581025" cy="342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ms-MY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21167</xdr:colOff>
      <xdr:row>50</xdr:row>
      <xdr:rowOff>31430</xdr:rowOff>
    </xdr:from>
    <xdr:to>
      <xdr:col>2</xdr:col>
      <xdr:colOff>24438</xdr:colOff>
      <xdr:row>51</xdr:row>
      <xdr:rowOff>14111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/>
      </xdr:nvSpPr>
      <xdr:spPr>
        <a:xfrm>
          <a:off x="303389" y="9443541"/>
          <a:ext cx="313716" cy="16612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/>
      </xdr:nvSpPr>
      <xdr:spPr>
        <a:xfrm flipH="1">
          <a:off x="311150" y="1183871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/>
      </xdr:nvSpPr>
      <xdr:spPr>
        <a:xfrm>
          <a:off x="282222" y="9429430"/>
          <a:ext cx="313716" cy="166126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50</xdr:row>
      <xdr:rowOff>17319</xdr:rowOff>
    </xdr:from>
    <xdr:to>
      <xdr:col>2</xdr:col>
      <xdr:colOff>3271</xdr:colOff>
      <xdr:row>51</xdr:row>
      <xdr:rowOff>0</xdr:rowOff>
    </xdr:to>
    <xdr:sp macro="" textlink="">
      <xdr:nvSpPr>
        <xdr:cNvPr id="2" name="Rounded Rectangle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/>
      </xdr:nvSpPr>
      <xdr:spPr>
        <a:xfrm>
          <a:off x="279400" y="9447069"/>
          <a:ext cx="314421" cy="166831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  <xdr:twoCellAnchor>
    <xdr:from>
      <xdr:col>1</xdr:col>
      <xdr:colOff>31750</xdr:colOff>
      <xdr:row>63</xdr:row>
      <xdr:rowOff>8660</xdr:rowOff>
    </xdr:from>
    <xdr:to>
      <xdr:col>2</xdr:col>
      <xdr:colOff>21165</xdr:colOff>
      <xdr:row>64</xdr:row>
      <xdr:rowOff>10583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/>
      </xdr:nvSpPr>
      <xdr:spPr>
        <a:xfrm flipH="1">
          <a:off x="311150" y="11832360"/>
          <a:ext cx="300565" cy="186073"/>
        </a:xfrm>
        <a:prstGeom prst="round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INDUKSI%20CIAST\INDUKSI%20PPL\Induksi%20PPL%202016\BORANG\03.JPK%20P02%20Laporan%20Penilaian%20Keseluruhan%20PIND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02"/>
    </sheetNames>
    <sheetDataSet>
      <sheetData sheetId="0">
        <row r="4">
          <cell r="S4" t="str">
            <v>LENGKAP</v>
          </cell>
        </row>
        <row r="5">
          <cell r="S5" t="str">
            <v>TIDAK LENGKAP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B67"/>
  <sheetViews>
    <sheetView view="pageBreakPreview" topLeftCell="A10" zoomScale="90" zoomScaleNormal="110" zoomScaleSheetLayoutView="90" workbookViewId="0">
      <selection activeCell="P17" sqref="P17"/>
    </sheetView>
  </sheetViews>
  <sheetFormatPr defaultColWidth="8.7109375" defaultRowHeight="15" x14ac:dyDescent="0.25"/>
  <cols>
    <col min="1" max="1" width="2.5703125" style="82" customWidth="1"/>
    <col min="2" max="2" width="3.7109375" style="82" customWidth="1"/>
    <col min="3" max="3" width="5" style="82" customWidth="1"/>
    <col min="4" max="4" width="12.140625" style="82" customWidth="1"/>
    <col min="5" max="5" width="1.42578125" style="82" bestFit="1" customWidth="1"/>
    <col min="6" max="6" width="7.42578125" style="82" customWidth="1"/>
    <col min="7" max="7" width="20.140625" style="82" customWidth="1"/>
    <col min="8" max="8" width="1.7109375" style="82" customWidth="1"/>
    <col min="9" max="9" width="18.140625" style="82" customWidth="1"/>
    <col min="10" max="10" width="1.140625" style="82" customWidth="1"/>
    <col min="11" max="11" width="20.85546875" style="82" customWidth="1"/>
    <col min="12" max="12" width="13.5703125" style="82" customWidth="1"/>
    <col min="13" max="13" width="1.85546875" style="82" customWidth="1"/>
    <col min="14" max="14" width="12.42578125" style="82" customWidth="1"/>
    <col min="15" max="15" width="1.42578125" style="82" bestFit="1" customWidth="1"/>
    <col min="16" max="16" width="13.28515625" style="82" customWidth="1"/>
    <col min="17" max="17" width="2.5703125" style="82" customWidth="1"/>
    <col min="18" max="18" width="4.42578125" style="82" customWidth="1"/>
    <col min="19" max="19" width="10.7109375" style="82" customWidth="1"/>
    <col min="20" max="20" width="10.5703125" style="82" customWidth="1"/>
    <col min="21" max="21" width="12" style="82" customWidth="1"/>
    <col min="22" max="23" width="9.42578125" style="82" customWidth="1"/>
    <col min="24" max="16384" width="8.7109375" style="82"/>
  </cols>
  <sheetData>
    <row r="1" spans="2:24" x14ac:dyDescent="0.25">
      <c r="P1" s="269" t="s">
        <v>233</v>
      </c>
    </row>
    <row r="2" spans="2:24" ht="19.5" thickBot="1" x14ac:dyDescent="0.35">
      <c r="C2" s="303" t="s">
        <v>43</v>
      </c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92"/>
    </row>
    <row r="3" spans="2:24" ht="16.5" thickTop="1" thickBot="1" x14ac:dyDescent="0.3">
      <c r="C3" s="93" t="s">
        <v>131</v>
      </c>
      <c r="D3" s="94"/>
      <c r="E3" s="82" t="s">
        <v>24</v>
      </c>
      <c r="F3" s="304" t="s">
        <v>183</v>
      </c>
      <c r="G3" s="305"/>
      <c r="I3" s="95" t="s">
        <v>132</v>
      </c>
      <c r="J3" s="82" t="s">
        <v>24</v>
      </c>
      <c r="K3" s="312" t="s">
        <v>187</v>
      </c>
      <c r="L3" s="313"/>
      <c r="N3" s="95" t="s">
        <v>44</v>
      </c>
      <c r="O3" s="82" t="s">
        <v>24</v>
      </c>
      <c r="P3" s="202">
        <v>42769</v>
      </c>
    </row>
    <row r="4" spans="2:24" ht="16.5" thickTop="1" thickBot="1" x14ac:dyDescent="0.3">
      <c r="C4" s="93" t="s">
        <v>74</v>
      </c>
      <c r="D4" s="94"/>
      <c r="E4" s="82" t="s">
        <v>24</v>
      </c>
      <c r="F4" s="306" t="s">
        <v>184</v>
      </c>
      <c r="G4" s="307"/>
      <c r="I4" s="95" t="s">
        <v>75</v>
      </c>
      <c r="J4" s="82" t="s">
        <v>24</v>
      </c>
      <c r="K4" s="312" t="s">
        <v>187</v>
      </c>
      <c r="L4" s="314"/>
      <c r="N4" s="95" t="s">
        <v>2</v>
      </c>
      <c r="O4" s="82" t="s">
        <v>24</v>
      </c>
      <c r="P4" s="202">
        <v>43069</v>
      </c>
    </row>
    <row r="5" spans="2:24" ht="16.5" thickTop="1" thickBot="1" x14ac:dyDescent="0.3">
      <c r="C5" s="93" t="s">
        <v>1</v>
      </c>
      <c r="D5" s="94"/>
      <c r="E5" s="82" t="s">
        <v>24</v>
      </c>
      <c r="F5" s="308" t="s">
        <v>185</v>
      </c>
      <c r="G5" s="309"/>
      <c r="I5" s="95" t="s">
        <v>71</v>
      </c>
      <c r="J5" s="82" t="s">
        <v>24</v>
      </c>
      <c r="K5" s="315" t="s">
        <v>188</v>
      </c>
      <c r="L5" s="316"/>
      <c r="N5" s="95" t="s">
        <v>3</v>
      </c>
      <c r="O5" s="82" t="s">
        <v>24</v>
      </c>
      <c r="P5" s="259">
        <v>3</v>
      </c>
    </row>
    <row r="6" spans="2:24" ht="16.5" thickTop="1" thickBot="1" x14ac:dyDescent="0.3">
      <c r="C6" s="93" t="s">
        <v>0</v>
      </c>
      <c r="D6" s="94"/>
      <c r="E6" s="82" t="s">
        <v>24</v>
      </c>
      <c r="F6" s="310" t="s">
        <v>186</v>
      </c>
      <c r="G6" s="311"/>
    </row>
    <row r="7" spans="2:24" ht="10.5" customHeight="1" x14ac:dyDescent="0.25"/>
    <row r="8" spans="2:24" ht="15" customHeight="1" x14ac:dyDescent="0.25">
      <c r="B8" s="331" t="s">
        <v>6</v>
      </c>
      <c r="C8" s="320" t="s">
        <v>79</v>
      </c>
      <c r="D8" s="321"/>
      <c r="E8" s="324" t="s">
        <v>80</v>
      </c>
      <c r="F8" s="325"/>
      <c r="G8" s="325"/>
      <c r="H8" s="326"/>
      <c r="I8" s="320" t="s">
        <v>153</v>
      </c>
      <c r="J8" s="321"/>
      <c r="K8" s="332" t="s">
        <v>69</v>
      </c>
      <c r="L8" s="332"/>
      <c r="M8" s="332"/>
      <c r="N8" s="332"/>
      <c r="O8" s="332"/>
      <c r="P8" s="332"/>
      <c r="X8" s="96"/>
    </row>
    <row r="9" spans="2:24" x14ac:dyDescent="0.25">
      <c r="B9" s="331"/>
      <c r="C9" s="322"/>
      <c r="D9" s="323"/>
      <c r="E9" s="327"/>
      <c r="F9" s="328"/>
      <c r="G9" s="328"/>
      <c r="H9" s="329"/>
      <c r="I9" s="322"/>
      <c r="J9" s="323"/>
      <c r="K9" s="317" t="s">
        <v>72</v>
      </c>
      <c r="L9" s="318"/>
      <c r="M9" s="319"/>
      <c r="N9" s="332" t="s">
        <v>73</v>
      </c>
      <c r="O9" s="332"/>
      <c r="P9" s="332"/>
      <c r="X9" s="96"/>
    </row>
    <row r="10" spans="2:24" x14ac:dyDescent="0.25">
      <c r="B10" s="331"/>
      <c r="C10" s="322"/>
      <c r="D10" s="323"/>
      <c r="E10" s="327"/>
      <c r="F10" s="328"/>
      <c r="G10" s="328"/>
      <c r="H10" s="329"/>
      <c r="I10" s="322"/>
      <c r="J10" s="323"/>
      <c r="K10" s="97" t="s">
        <v>14</v>
      </c>
      <c r="L10" s="320" t="s">
        <v>15</v>
      </c>
      <c r="M10" s="321"/>
      <c r="N10" s="320" t="s">
        <v>14</v>
      </c>
      <c r="O10" s="321"/>
      <c r="P10" s="97" t="s">
        <v>15</v>
      </c>
      <c r="X10" s="96"/>
    </row>
    <row r="11" spans="2:24" ht="42.95" customHeight="1" x14ac:dyDescent="0.25">
      <c r="B11" s="98">
        <v>1</v>
      </c>
      <c r="C11" s="302" t="s">
        <v>189</v>
      </c>
      <c r="D11" s="302"/>
      <c r="E11" s="302" t="s">
        <v>194</v>
      </c>
      <c r="F11" s="302"/>
      <c r="G11" s="302"/>
      <c r="H11" s="302"/>
      <c r="I11" s="302">
        <v>240</v>
      </c>
      <c r="J11" s="302"/>
      <c r="K11" s="298">
        <v>43160</v>
      </c>
      <c r="L11" s="301">
        <v>43160</v>
      </c>
      <c r="M11" s="302"/>
      <c r="N11" s="301">
        <v>43160</v>
      </c>
      <c r="O11" s="302"/>
      <c r="P11" s="298">
        <v>43160</v>
      </c>
      <c r="X11" s="10"/>
    </row>
    <row r="12" spans="2:24" ht="42.95" customHeight="1" x14ac:dyDescent="0.25">
      <c r="B12" s="98">
        <f>IF(C12&lt;&gt;"",B11+1,"")</f>
        <v>2</v>
      </c>
      <c r="C12" s="302" t="s">
        <v>190</v>
      </c>
      <c r="D12" s="302"/>
      <c r="E12" s="302" t="s">
        <v>195</v>
      </c>
      <c r="F12" s="302"/>
      <c r="G12" s="302"/>
      <c r="H12" s="302"/>
      <c r="I12" s="302">
        <v>240</v>
      </c>
      <c r="J12" s="302"/>
      <c r="K12" s="298">
        <v>43191</v>
      </c>
      <c r="L12" s="301">
        <v>43191</v>
      </c>
      <c r="M12" s="302"/>
      <c r="N12" s="301">
        <v>43191</v>
      </c>
      <c r="O12" s="302"/>
      <c r="P12" s="298">
        <v>43191</v>
      </c>
      <c r="X12" s="10"/>
    </row>
    <row r="13" spans="2:24" ht="42.95" customHeight="1" x14ac:dyDescent="0.25">
      <c r="B13" s="98">
        <f t="shared" ref="B13:B34" si="0">IF(C13&lt;&gt;"",B12+1,"")</f>
        <v>3</v>
      </c>
      <c r="C13" s="302" t="s">
        <v>191</v>
      </c>
      <c r="D13" s="302"/>
      <c r="E13" s="302" t="s">
        <v>196</v>
      </c>
      <c r="F13" s="302"/>
      <c r="G13" s="302"/>
      <c r="H13" s="302"/>
      <c r="I13" s="302">
        <v>100</v>
      </c>
      <c r="J13" s="302"/>
      <c r="K13" s="298">
        <v>43191</v>
      </c>
      <c r="L13" s="301">
        <v>43191</v>
      </c>
      <c r="M13" s="302"/>
      <c r="N13" s="301">
        <v>43191</v>
      </c>
      <c r="O13" s="301"/>
      <c r="P13" s="298">
        <v>43191</v>
      </c>
      <c r="X13" s="10"/>
    </row>
    <row r="14" spans="2:24" ht="42.95" customHeight="1" x14ac:dyDescent="0.25">
      <c r="B14" s="98">
        <f t="shared" si="0"/>
        <v>4</v>
      </c>
      <c r="C14" s="302" t="s">
        <v>192</v>
      </c>
      <c r="D14" s="302"/>
      <c r="E14" s="302" t="s">
        <v>197</v>
      </c>
      <c r="F14" s="302"/>
      <c r="G14" s="302"/>
      <c r="H14" s="302"/>
      <c r="I14" s="302">
        <v>120</v>
      </c>
      <c r="J14" s="302"/>
      <c r="K14" s="298">
        <v>43191</v>
      </c>
      <c r="L14" s="301">
        <v>43191</v>
      </c>
      <c r="M14" s="302"/>
      <c r="N14" s="301">
        <v>43191</v>
      </c>
      <c r="O14" s="301"/>
      <c r="P14" s="298">
        <v>43191</v>
      </c>
      <c r="X14" s="10"/>
    </row>
    <row r="15" spans="2:24" ht="42.95" customHeight="1" x14ac:dyDescent="0.25">
      <c r="B15" s="98">
        <f t="shared" si="0"/>
        <v>5</v>
      </c>
      <c r="C15" s="302" t="s">
        <v>193</v>
      </c>
      <c r="D15" s="302"/>
      <c r="E15" s="302" t="s">
        <v>198</v>
      </c>
      <c r="F15" s="302"/>
      <c r="G15" s="302"/>
      <c r="H15" s="302"/>
      <c r="I15" s="302">
        <v>240</v>
      </c>
      <c r="J15" s="302"/>
      <c r="K15" s="298">
        <v>43191</v>
      </c>
      <c r="L15" s="301">
        <v>43191</v>
      </c>
      <c r="M15" s="302"/>
      <c r="N15" s="301">
        <v>43191</v>
      </c>
      <c r="O15" s="302"/>
      <c r="P15" s="298">
        <v>43191</v>
      </c>
      <c r="X15" s="10"/>
    </row>
    <row r="16" spans="2:24" ht="42.95" customHeight="1" x14ac:dyDescent="0.25">
      <c r="B16" s="98" t="str">
        <f t="shared" si="0"/>
        <v/>
      </c>
      <c r="C16" s="302"/>
      <c r="D16" s="302"/>
      <c r="E16" s="302"/>
      <c r="F16" s="302"/>
      <c r="G16" s="302"/>
      <c r="H16" s="302"/>
      <c r="I16" s="302"/>
      <c r="J16" s="302"/>
      <c r="K16" s="298"/>
      <c r="L16" s="301"/>
      <c r="M16" s="302"/>
      <c r="N16" s="301"/>
      <c r="O16" s="302"/>
      <c r="P16" s="298"/>
      <c r="X16" s="10"/>
    </row>
    <row r="17" spans="2:24" ht="42.95" customHeight="1" x14ac:dyDescent="0.25">
      <c r="B17" s="98" t="str">
        <f t="shared" si="0"/>
        <v/>
      </c>
      <c r="C17" s="302"/>
      <c r="D17" s="302"/>
      <c r="E17" s="302"/>
      <c r="F17" s="302"/>
      <c r="G17" s="302"/>
      <c r="H17" s="302"/>
      <c r="I17" s="302"/>
      <c r="J17" s="302"/>
      <c r="K17" s="298"/>
      <c r="L17" s="301"/>
      <c r="M17" s="302"/>
      <c r="N17" s="301"/>
      <c r="O17" s="302"/>
      <c r="P17" s="298"/>
      <c r="X17" s="10"/>
    </row>
    <row r="18" spans="2:24" ht="42.95" customHeight="1" x14ac:dyDescent="0.25">
      <c r="B18" s="98" t="str">
        <f t="shared" si="0"/>
        <v/>
      </c>
      <c r="C18" s="302"/>
      <c r="D18" s="302"/>
      <c r="E18" s="302"/>
      <c r="F18" s="302"/>
      <c r="G18" s="302"/>
      <c r="H18" s="302"/>
      <c r="I18" s="302"/>
      <c r="J18" s="302"/>
      <c r="K18" s="298"/>
      <c r="L18" s="301"/>
      <c r="M18" s="302"/>
      <c r="N18" s="301"/>
      <c r="O18" s="302"/>
      <c r="P18" s="298"/>
      <c r="X18" s="10"/>
    </row>
    <row r="19" spans="2:24" ht="42.95" customHeight="1" x14ac:dyDescent="0.25">
      <c r="B19" s="98" t="str">
        <f t="shared" si="0"/>
        <v/>
      </c>
      <c r="C19" s="302"/>
      <c r="D19" s="302"/>
      <c r="E19" s="302"/>
      <c r="F19" s="302"/>
      <c r="G19" s="302"/>
      <c r="H19" s="302"/>
      <c r="I19" s="302"/>
      <c r="J19" s="302"/>
      <c r="K19" s="298"/>
      <c r="L19" s="301"/>
      <c r="M19" s="302"/>
      <c r="N19" s="301"/>
      <c r="O19" s="302"/>
      <c r="P19" s="298"/>
      <c r="X19" s="10"/>
    </row>
    <row r="20" spans="2:24" ht="42.95" customHeight="1" x14ac:dyDescent="0.25">
      <c r="B20" s="98" t="str">
        <f t="shared" si="0"/>
        <v/>
      </c>
      <c r="C20" s="302"/>
      <c r="D20" s="302"/>
      <c r="E20" s="302"/>
      <c r="F20" s="302"/>
      <c r="G20" s="302"/>
      <c r="H20" s="302"/>
      <c r="I20" s="302"/>
      <c r="J20" s="302"/>
      <c r="K20" s="298"/>
      <c r="L20" s="301"/>
      <c r="M20" s="302"/>
      <c r="N20" s="301"/>
      <c r="O20" s="302"/>
      <c r="P20" s="298"/>
      <c r="X20" s="10"/>
    </row>
    <row r="21" spans="2:24" ht="42.95" customHeight="1" x14ac:dyDescent="0.25">
      <c r="B21" s="98" t="str">
        <f t="shared" si="0"/>
        <v/>
      </c>
      <c r="C21" s="302"/>
      <c r="D21" s="302"/>
      <c r="E21" s="302"/>
      <c r="F21" s="302"/>
      <c r="G21" s="302"/>
      <c r="H21" s="302"/>
      <c r="I21" s="302"/>
      <c r="J21" s="302"/>
      <c r="K21" s="298"/>
      <c r="L21" s="301"/>
      <c r="M21" s="302"/>
      <c r="N21" s="301"/>
      <c r="O21" s="302"/>
      <c r="P21" s="298"/>
      <c r="X21" s="10"/>
    </row>
    <row r="22" spans="2:24" ht="42.95" customHeight="1" x14ac:dyDescent="0.25">
      <c r="B22" s="98" t="str">
        <f t="shared" si="0"/>
        <v/>
      </c>
      <c r="C22" s="302"/>
      <c r="D22" s="302"/>
      <c r="E22" s="302"/>
      <c r="F22" s="302"/>
      <c r="G22" s="302"/>
      <c r="H22" s="302"/>
      <c r="I22" s="302"/>
      <c r="J22" s="302"/>
      <c r="K22" s="298"/>
      <c r="L22" s="301"/>
      <c r="M22" s="302"/>
      <c r="N22" s="301"/>
      <c r="O22" s="302"/>
      <c r="P22" s="298"/>
      <c r="X22" s="10"/>
    </row>
    <row r="23" spans="2:24" ht="42.95" customHeight="1" x14ac:dyDescent="0.25">
      <c r="B23" s="98" t="str">
        <f t="shared" si="0"/>
        <v/>
      </c>
      <c r="C23" s="302"/>
      <c r="D23" s="302"/>
      <c r="E23" s="302"/>
      <c r="F23" s="302"/>
      <c r="G23" s="302"/>
      <c r="H23" s="302"/>
      <c r="I23" s="302"/>
      <c r="J23" s="302"/>
      <c r="K23" s="298"/>
      <c r="L23" s="301"/>
      <c r="M23" s="302"/>
      <c r="N23" s="301"/>
      <c r="O23" s="302"/>
      <c r="P23" s="298"/>
      <c r="X23" s="10"/>
    </row>
    <row r="24" spans="2:24" ht="42.95" customHeight="1" x14ac:dyDescent="0.25">
      <c r="B24" s="98" t="str">
        <f t="shared" si="0"/>
        <v/>
      </c>
      <c r="C24" s="302"/>
      <c r="D24" s="302"/>
      <c r="E24" s="302"/>
      <c r="F24" s="302"/>
      <c r="G24" s="302"/>
      <c r="H24" s="302"/>
      <c r="I24" s="302"/>
      <c r="J24" s="302"/>
      <c r="K24" s="298"/>
      <c r="L24" s="301"/>
      <c r="M24" s="302"/>
      <c r="N24" s="301"/>
      <c r="O24" s="302"/>
      <c r="P24" s="298"/>
      <c r="X24" s="10"/>
    </row>
    <row r="25" spans="2:24" ht="42.95" customHeight="1" x14ac:dyDescent="0.25">
      <c r="B25" s="98" t="str">
        <f t="shared" si="0"/>
        <v/>
      </c>
      <c r="C25" s="302"/>
      <c r="D25" s="302"/>
      <c r="E25" s="302"/>
      <c r="F25" s="302"/>
      <c r="G25" s="302"/>
      <c r="H25" s="302"/>
      <c r="I25" s="302"/>
      <c r="J25" s="302"/>
      <c r="K25" s="298"/>
      <c r="L25" s="301"/>
      <c r="M25" s="302"/>
      <c r="N25" s="301"/>
      <c r="O25" s="302"/>
      <c r="P25" s="298"/>
      <c r="X25" s="10"/>
    </row>
    <row r="26" spans="2:24" ht="42.95" customHeight="1" x14ac:dyDescent="0.25">
      <c r="B26" s="98" t="str">
        <f t="shared" si="0"/>
        <v/>
      </c>
      <c r="C26" s="302"/>
      <c r="D26" s="302"/>
      <c r="E26" s="302"/>
      <c r="F26" s="302"/>
      <c r="G26" s="302"/>
      <c r="H26" s="302"/>
      <c r="I26" s="302"/>
      <c r="J26" s="302"/>
      <c r="K26" s="298"/>
      <c r="L26" s="301"/>
      <c r="M26" s="302"/>
      <c r="N26" s="301"/>
      <c r="O26" s="302"/>
      <c r="P26" s="298"/>
      <c r="X26" s="10"/>
    </row>
    <row r="27" spans="2:24" ht="42.95" customHeight="1" x14ac:dyDescent="0.25">
      <c r="B27" s="98" t="str">
        <f t="shared" si="0"/>
        <v/>
      </c>
      <c r="C27" s="302"/>
      <c r="D27" s="302"/>
      <c r="E27" s="302"/>
      <c r="F27" s="302"/>
      <c r="G27" s="302"/>
      <c r="H27" s="302"/>
      <c r="I27" s="302"/>
      <c r="J27" s="302"/>
      <c r="K27" s="298"/>
      <c r="L27" s="301"/>
      <c r="M27" s="302"/>
      <c r="N27" s="301"/>
      <c r="O27" s="302"/>
      <c r="P27" s="298"/>
      <c r="X27" s="10"/>
    </row>
    <row r="28" spans="2:24" ht="42.95" customHeight="1" x14ac:dyDescent="0.25">
      <c r="B28" s="98" t="str">
        <f t="shared" si="0"/>
        <v/>
      </c>
      <c r="C28" s="302"/>
      <c r="D28" s="302"/>
      <c r="E28" s="302"/>
      <c r="F28" s="302"/>
      <c r="G28" s="302"/>
      <c r="H28" s="302"/>
      <c r="I28" s="302"/>
      <c r="J28" s="302"/>
      <c r="K28" s="298"/>
      <c r="L28" s="301"/>
      <c r="M28" s="302"/>
      <c r="N28" s="301"/>
      <c r="O28" s="302"/>
      <c r="P28" s="298"/>
      <c r="X28" s="10"/>
    </row>
    <row r="29" spans="2:24" ht="42.95" customHeight="1" x14ac:dyDescent="0.25">
      <c r="B29" s="98" t="str">
        <f t="shared" si="0"/>
        <v/>
      </c>
      <c r="C29" s="302"/>
      <c r="D29" s="302"/>
      <c r="E29" s="302"/>
      <c r="F29" s="302"/>
      <c r="G29" s="302"/>
      <c r="H29" s="302"/>
      <c r="I29" s="302"/>
      <c r="J29" s="302"/>
      <c r="K29" s="298"/>
      <c r="L29" s="301"/>
      <c r="M29" s="302"/>
      <c r="N29" s="301"/>
      <c r="O29" s="302"/>
      <c r="P29" s="298"/>
      <c r="X29" s="10"/>
    </row>
    <row r="30" spans="2:24" ht="42.95" customHeight="1" x14ac:dyDescent="0.25">
      <c r="B30" s="98" t="str">
        <f t="shared" si="0"/>
        <v/>
      </c>
      <c r="C30" s="302"/>
      <c r="D30" s="302"/>
      <c r="E30" s="302"/>
      <c r="F30" s="302"/>
      <c r="G30" s="302"/>
      <c r="H30" s="302"/>
      <c r="I30" s="302"/>
      <c r="J30" s="302"/>
      <c r="K30" s="298"/>
      <c r="L30" s="301"/>
      <c r="M30" s="302"/>
      <c r="N30" s="301"/>
      <c r="O30" s="302"/>
      <c r="P30" s="298"/>
      <c r="X30" s="10"/>
    </row>
    <row r="31" spans="2:24" ht="42.95" customHeight="1" x14ac:dyDescent="0.25">
      <c r="B31" s="98" t="str">
        <f t="shared" si="0"/>
        <v/>
      </c>
      <c r="C31" s="302"/>
      <c r="D31" s="302"/>
      <c r="E31" s="302"/>
      <c r="F31" s="302"/>
      <c r="G31" s="302"/>
      <c r="H31" s="302"/>
      <c r="I31" s="302"/>
      <c r="J31" s="302"/>
      <c r="K31" s="298"/>
      <c r="L31" s="301"/>
      <c r="M31" s="302"/>
      <c r="N31" s="301"/>
      <c r="O31" s="302"/>
      <c r="P31" s="298"/>
      <c r="X31" s="10"/>
    </row>
    <row r="32" spans="2:24" ht="42.95" customHeight="1" x14ac:dyDescent="0.25">
      <c r="B32" s="98" t="str">
        <f t="shared" si="0"/>
        <v/>
      </c>
      <c r="C32" s="302"/>
      <c r="D32" s="302"/>
      <c r="E32" s="302"/>
      <c r="F32" s="302"/>
      <c r="G32" s="302"/>
      <c r="H32" s="302"/>
      <c r="I32" s="302"/>
      <c r="J32" s="302"/>
      <c r="K32" s="298"/>
      <c r="L32" s="301"/>
      <c r="M32" s="302"/>
      <c r="N32" s="301"/>
      <c r="O32" s="302"/>
      <c r="P32" s="298"/>
      <c r="X32" s="10"/>
    </row>
    <row r="33" spans="2:28" ht="42.95" customHeight="1" x14ac:dyDescent="0.25">
      <c r="B33" s="98" t="str">
        <f t="shared" si="0"/>
        <v/>
      </c>
      <c r="C33" s="330"/>
      <c r="D33" s="330"/>
      <c r="E33" s="330"/>
      <c r="F33" s="330"/>
      <c r="G33" s="330"/>
      <c r="H33" s="330"/>
      <c r="I33" s="302"/>
      <c r="J33" s="302"/>
      <c r="K33" s="298"/>
      <c r="L33" s="301"/>
      <c r="M33" s="302"/>
      <c r="N33" s="301"/>
      <c r="O33" s="302"/>
      <c r="P33" s="298"/>
      <c r="X33" s="10"/>
    </row>
    <row r="34" spans="2:28" ht="42.95" customHeight="1" x14ac:dyDescent="0.25">
      <c r="B34" s="98" t="str">
        <f t="shared" si="0"/>
        <v/>
      </c>
      <c r="C34" s="330"/>
      <c r="D34" s="330"/>
      <c r="E34" s="330"/>
      <c r="F34" s="330"/>
      <c r="G34" s="330"/>
      <c r="H34" s="330"/>
      <c r="I34" s="302"/>
      <c r="J34" s="302"/>
      <c r="K34" s="298"/>
      <c r="L34" s="301"/>
      <c r="M34" s="302"/>
      <c r="N34" s="301"/>
      <c r="O34" s="302"/>
      <c r="P34" s="298"/>
      <c r="X34" s="10"/>
    </row>
    <row r="35" spans="2:28" ht="42" customHeight="1" x14ac:dyDescent="0.25">
      <c r="C35" s="330"/>
      <c r="D35" s="330"/>
      <c r="E35" s="330"/>
      <c r="F35" s="330"/>
      <c r="G35" s="330"/>
      <c r="H35" s="330"/>
      <c r="I35" s="300"/>
      <c r="J35" s="300"/>
      <c r="K35" s="106"/>
      <c r="L35" s="300"/>
      <c r="M35" s="300"/>
      <c r="N35" s="300"/>
      <c r="O35" s="300"/>
      <c r="P35" s="106"/>
      <c r="X35" s="10"/>
    </row>
    <row r="36" spans="2:28" ht="42" customHeight="1" x14ac:dyDescent="0.25">
      <c r="C36" s="330"/>
      <c r="D36" s="330"/>
      <c r="E36" s="330"/>
      <c r="F36" s="330"/>
      <c r="G36" s="330"/>
      <c r="H36" s="330"/>
      <c r="I36" s="300"/>
      <c r="J36" s="300"/>
      <c r="K36" s="106"/>
      <c r="L36" s="300"/>
      <c r="M36" s="300"/>
      <c r="N36" s="300"/>
      <c r="O36" s="300"/>
      <c r="P36" s="106"/>
      <c r="X36" s="10"/>
    </row>
    <row r="37" spans="2:28" ht="42" customHeight="1" x14ac:dyDescent="0.25">
      <c r="C37" s="330"/>
      <c r="D37" s="330"/>
      <c r="E37" s="330"/>
      <c r="F37" s="330"/>
      <c r="G37" s="330"/>
      <c r="H37" s="330"/>
      <c r="I37" s="300"/>
      <c r="J37" s="300"/>
      <c r="K37" s="106"/>
      <c r="L37" s="300"/>
      <c r="M37" s="300"/>
      <c r="N37" s="300"/>
      <c r="O37" s="300"/>
      <c r="P37" s="106"/>
      <c r="X37" s="10"/>
    </row>
    <row r="38" spans="2:28" ht="42" customHeight="1" x14ac:dyDescent="0.25">
      <c r="C38" s="330"/>
      <c r="D38" s="330"/>
      <c r="E38" s="330"/>
      <c r="F38" s="330"/>
      <c r="G38" s="330"/>
      <c r="H38" s="330"/>
      <c r="I38" s="300"/>
      <c r="J38" s="300"/>
      <c r="K38" s="106"/>
      <c r="L38" s="300"/>
      <c r="M38" s="300"/>
      <c r="N38" s="300"/>
      <c r="O38" s="300"/>
      <c r="P38" s="106"/>
      <c r="X38" s="10"/>
    </row>
    <row r="39" spans="2:28" ht="42" customHeight="1" x14ac:dyDescent="0.25">
      <c r="C39" s="330"/>
      <c r="D39" s="330"/>
      <c r="E39" s="330"/>
      <c r="F39" s="330"/>
      <c r="G39" s="330"/>
      <c r="H39" s="330"/>
      <c r="I39" s="300"/>
      <c r="J39" s="300"/>
      <c r="K39" s="106"/>
      <c r="L39" s="300"/>
      <c r="M39" s="300"/>
      <c r="N39" s="300"/>
      <c r="O39" s="300"/>
      <c r="P39" s="106"/>
      <c r="X39" s="10"/>
    </row>
    <row r="40" spans="2:28" ht="42" customHeight="1" x14ac:dyDescent="0.25">
      <c r="C40" s="330"/>
      <c r="D40" s="330"/>
      <c r="E40" s="330"/>
      <c r="F40" s="330"/>
      <c r="G40" s="330"/>
      <c r="H40" s="330"/>
      <c r="I40" s="300"/>
      <c r="J40" s="300"/>
      <c r="K40" s="106"/>
      <c r="L40" s="300"/>
      <c r="M40" s="300"/>
      <c r="N40" s="300"/>
      <c r="O40" s="300"/>
      <c r="P40" s="106"/>
      <c r="X40" s="10"/>
    </row>
    <row r="41" spans="2:28" ht="42" customHeight="1" x14ac:dyDescent="0.25">
      <c r="C41" s="330"/>
      <c r="D41" s="330"/>
      <c r="E41" s="330"/>
      <c r="F41" s="330"/>
      <c r="G41" s="330"/>
      <c r="H41" s="330"/>
      <c r="I41" s="300"/>
      <c r="J41" s="300"/>
      <c r="K41" s="106"/>
      <c r="L41" s="300"/>
      <c r="M41" s="300"/>
      <c r="N41" s="300"/>
      <c r="O41" s="300"/>
      <c r="P41" s="106"/>
      <c r="X41" s="10"/>
    </row>
    <row r="42" spans="2:28" ht="42" customHeight="1" x14ac:dyDescent="0.25">
      <c r="C42" s="330"/>
      <c r="D42" s="330"/>
      <c r="E42" s="330"/>
      <c r="F42" s="330"/>
      <c r="G42" s="330"/>
      <c r="H42" s="330"/>
      <c r="I42" s="300"/>
      <c r="J42" s="300"/>
      <c r="K42" s="106"/>
      <c r="L42" s="300"/>
      <c r="M42" s="300"/>
      <c r="N42" s="300"/>
      <c r="O42" s="300"/>
      <c r="P42" s="106"/>
      <c r="X42" s="10"/>
    </row>
    <row r="43" spans="2:28" ht="42" customHeight="1" x14ac:dyDescent="0.25">
      <c r="C43" s="330"/>
      <c r="D43" s="330"/>
      <c r="E43" s="330"/>
      <c r="F43" s="330"/>
      <c r="G43" s="330"/>
      <c r="H43" s="330"/>
      <c r="I43" s="300"/>
      <c r="J43" s="300"/>
      <c r="K43" s="106"/>
      <c r="L43" s="300"/>
      <c r="M43" s="300"/>
      <c r="N43" s="300"/>
      <c r="O43" s="300"/>
      <c r="P43" s="106"/>
      <c r="X43" s="10"/>
    </row>
    <row r="44" spans="2:28" ht="42" customHeight="1" x14ac:dyDescent="0.25">
      <c r="C44" s="330"/>
      <c r="D44" s="330"/>
      <c r="E44" s="330"/>
      <c r="F44" s="330"/>
      <c r="G44" s="330"/>
      <c r="H44" s="330"/>
      <c r="I44" s="300"/>
      <c r="J44" s="300"/>
      <c r="K44" s="106"/>
      <c r="L44" s="300"/>
      <c r="M44" s="300"/>
      <c r="N44" s="300"/>
      <c r="O44" s="300"/>
      <c r="P44" s="106"/>
      <c r="X44" s="10"/>
    </row>
    <row r="45" spans="2:28" x14ac:dyDescent="0.25"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Y45" s="10"/>
    </row>
    <row r="46" spans="2:28" s="99" customFormat="1" ht="15.75" customHeight="1" x14ac:dyDescent="0.25"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2"/>
      <c r="R46" s="82"/>
      <c r="S46" s="82"/>
      <c r="T46" s="82"/>
      <c r="U46" s="82"/>
      <c r="V46" s="82"/>
      <c r="W46" s="100"/>
      <c r="X46" s="101"/>
      <c r="Y46" s="101"/>
      <c r="Z46" s="101"/>
      <c r="AA46" s="101"/>
      <c r="AB46" s="101"/>
    </row>
    <row r="47" spans="2:28" s="99" customFormat="1" ht="15.75" x14ac:dyDescent="0.25"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2"/>
      <c r="R47" s="82"/>
      <c r="S47" s="82"/>
      <c r="T47" s="82"/>
      <c r="U47" s="82"/>
      <c r="V47" s="82"/>
      <c r="W47" s="102"/>
      <c r="X47" s="103"/>
      <c r="Y47" s="103"/>
      <c r="Z47" s="103"/>
      <c r="AA47" s="103"/>
      <c r="AB47" s="103"/>
    </row>
    <row r="48" spans="2:28" s="99" customFormat="1" ht="15.75" customHeight="1" x14ac:dyDescent="0.25"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2"/>
      <c r="R48" s="82"/>
      <c r="S48" s="82"/>
      <c r="T48" s="82"/>
      <c r="U48" s="82"/>
      <c r="V48" s="82"/>
      <c r="W48" s="102"/>
      <c r="X48" s="104"/>
      <c r="Y48" s="104"/>
      <c r="Z48" s="104"/>
      <c r="AA48" s="104"/>
      <c r="AB48" s="104"/>
    </row>
    <row r="49" spans="3:28" s="99" customFormat="1" ht="15.75" customHeight="1" x14ac:dyDescent="0.25"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2"/>
      <c r="R49" s="82"/>
      <c r="S49" s="82"/>
      <c r="T49" s="82"/>
      <c r="U49" s="82"/>
      <c r="V49" s="82"/>
      <c r="W49" s="102"/>
      <c r="X49" s="104"/>
      <c r="Y49" s="104"/>
      <c r="Z49" s="104"/>
      <c r="AA49" s="104"/>
      <c r="AB49" s="104"/>
    </row>
    <row r="50" spans="3:28" s="99" customFormat="1" ht="15.75" customHeight="1" x14ac:dyDescent="0.25"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2"/>
      <c r="R50" s="82"/>
      <c r="S50" s="82"/>
      <c r="T50" s="82"/>
      <c r="U50" s="82"/>
      <c r="V50" s="82"/>
      <c r="W50" s="102"/>
      <c r="X50" s="104"/>
      <c r="Y50" s="104"/>
      <c r="Z50" s="104"/>
      <c r="AA50" s="104"/>
      <c r="AB50" s="104"/>
    </row>
    <row r="51" spans="3:28" s="99" customFormat="1" ht="15.75" customHeight="1" x14ac:dyDescent="0.25"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2"/>
      <c r="R51" s="82"/>
      <c r="S51" s="82"/>
      <c r="T51" s="82"/>
      <c r="U51" s="82"/>
      <c r="V51" s="82"/>
      <c r="W51" s="102"/>
      <c r="X51" s="104"/>
      <c r="Y51" s="104"/>
      <c r="Z51" s="103"/>
      <c r="AA51" s="103"/>
      <c r="AB51" s="103"/>
    </row>
    <row r="52" spans="3:28" s="99" customFormat="1" ht="15.75" customHeight="1" x14ac:dyDescent="0.25"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2"/>
      <c r="R52" s="82"/>
      <c r="S52" s="82"/>
      <c r="T52" s="82"/>
      <c r="U52" s="82"/>
      <c r="V52" s="82"/>
      <c r="W52" s="102"/>
      <c r="X52" s="104"/>
      <c r="Y52" s="104"/>
      <c r="Z52" s="103"/>
      <c r="AA52" s="103"/>
      <c r="AB52" s="103"/>
    </row>
    <row r="53" spans="3:28" s="99" customFormat="1" x14ac:dyDescent="0.25"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5"/>
      <c r="R53" s="105"/>
      <c r="S53" s="105"/>
      <c r="T53" s="105"/>
      <c r="U53" s="105"/>
      <c r="V53" s="105"/>
      <c r="W53" s="105"/>
      <c r="X53" s="103"/>
      <c r="Y53" s="103"/>
      <c r="Z53" s="103"/>
      <c r="AA53" s="103"/>
      <c r="AB53" s="103"/>
    </row>
    <row r="54" spans="3:28" x14ac:dyDescent="0.25"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</row>
    <row r="55" spans="3:28" x14ac:dyDescent="0.25"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</row>
    <row r="56" spans="3:28" x14ac:dyDescent="0.25"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</row>
    <row r="57" spans="3:28" x14ac:dyDescent="0.25"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</row>
    <row r="58" spans="3:28" x14ac:dyDescent="0.25"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</row>
    <row r="59" spans="3:28" x14ac:dyDescent="0.25"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</row>
    <row r="60" spans="3:28" x14ac:dyDescent="0.25"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</row>
    <row r="61" spans="3:28" x14ac:dyDescent="0.25"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</row>
    <row r="62" spans="3:28" x14ac:dyDescent="0.25"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</row>
    <row r="63" spans="3:28" x14ac:dyDescent="0.25"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</row>
    <row r="64" spans="3:28" x14ac:dyDescent="0.25">
      <c r="C64" s="84"/>
      <c r="D64" s="84"/>
      <c r="E64" s="84"/>
      <c r="F64" s="84"/>
      <c r="G64" s="84"/>
      <c r="H64" s="84"/>
      <c r="I64" s="84"/>
      <c r="J64" s="84"/>
      <c r="K64" s="84"/>
      <c r="L64" s="84"/>
      <c r="M64" s="84"/>
      <c r="N64" s="84"/>
      <c r="O64" s="84"/>
      <c r="P64" s="84"/>
    </row>
    <row r="65" spans="3:16" x14ac:dyDescent="0.25">
      <c r="C65" s="84"/>
      <c r="D65" s="84"/>
      <c r="E65" s="84"/>
      <c r="F65" s="84"/>
      <c r="G65" s="84"/>
      <c r="H65" s="84"/>
      <c r="I65" s="84"/>
      <c r="J65" s="84"/>
      <c r="K65" s="84"/>
      <c r="L65" s="84"/>
      <c r="M65" s="84"/>
      <c r="N65" s="84"/>
      <c r="O65" s="84"/>
      <c r="P65" s="84"/>
    </row>
    <row r="66" spans="3:16" x14ac:dyDescent="0.25">
      <c r="C66" s="84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</row>
    <row r="67" spans="3:16" x14ac:dyDescent="0.25"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</row>
  </sheetData>
  <sheetProtection algorithmName="SHA-512" hashValue="mSvPHYOv1cusEJPPIba8zE8UO9eNIgxQ3u5/Mad4qydpDSVrUyRvgZiMkNs8Irxvy6Cftw+fX2KxRy8iMAQkkQ==" saltValue="ok9/0j4Q/5f0coSffTyULg==" spinCount="100000" sheet="1" formatCells="0" formatRows="0" selectLockedCells="1" sort="0" autoFilter="0" pivotTables="0"/>
  <mergeCells count="187">
    <mergeCell ref="B8:B10"/>
    <mergeCell ref="C12:D12"/>
    <mergeCell ref="C13:D13"/>
    <mergeCell ref="K8:P8"/>
    <mergeCell ref="N9:P9"/>
    <mergeCell ref="C8:D10"/>
    <mergeCell ref="C31:D31"/>
    <mergeCell ref="C28:D28"/>
    <mergeCell ref="C11:D11"/>
    <mergeCell ref="C14:D14"/>
    <mergeCell ref="C15:D15"/>
    <mergeCell ref="C16:D16"/>
    <mergeCell ref="C17:D17"/>
    <mergeCell ref="C25:D25"/>
    <mergeCell ref="C18:D18"/>
    <mergeCell ref="C19:D19"/>
    <mergeCell ref="C20:D20"/>
    <mergeCell ref="C21:D21"/>
    <mergeCell ref="C22:D22"/>
    <mergeCell ref="C30:D30"/>
    <mergeCell ref="E21:H21"/>
    <mergeCell ref="E22:H22"/>
    <mergeCell ref="C26:D26"/>
    <mergeCell ref="C27:D27"/>
    <mergeCell ref="C23:D23"/>
    <mergeCell ref="C24:D24"/>
    <mergeCell ref="E44:H44"/>
    <mergeCell ref="E35:H35"/>
    <mergeCell ref="E36:H36"/>
    <mergeCell ref="E37:H37"/>
    <mergeCell ref="E38:H38"/>
    <mergeCell ref="E39:H39"/>
    <mergeCell ref="C32:D32"/>
    <mergeCell ref="C33:D33"/>
    <mergeCell ref="C29:D29"/>
    <mergeCell ref="C34:D34"/>
    <mergeCell ref="C36:D36"/>
    <mergeCell ref="C35:D35"/>
    <mergeCell ref="C37:D37"/>
    <mergeCell ref="C38:D38"/>
    <mergeCell ref="C39:D39"/>
    <mergeCell ref="C43:D43"/>
    <mergeCell ref="C44:D44"/>
    <mergeCell ref="C40:D40"/>
    <mergeCell ref="C41:D41"/>
    <mergeCell ref="C42:D42"/>
    <mergeCell ref="E43:H43"/>
    <mergeCell ref="E8:H10"/>
    <mergeCell ref="E40:H40"/>
    <mergeCell ref="E41:H41"/>
    <mergeCell ref="E42:H42"/>
    <mergeCell ref="E30:H30"/>
    <mergeCell ref="E31:H31"/>
    <mergeCell ref="E32:H32"/>
    <mergeCell ref="E33:H33"/>
    <mergeCell ref="E34:H34"/>
    <mergeCell ref="E25:H25"/>
    <mergeCell ref="E26:H26"/>
    <mergeCell ref="E27:H27"/>
    <mergeCell ref="E28:H28"/>
    <mergeCell ref="E29:H29"/>
    <mergeCell ref="E20:H20"/>
    <mergeCell ref="E11:H11"/>
    <mergeCell ref="E12:H12"/>
    <mergeCell ref="E13:H13"/>
    <mergeCell ref="E14:H14"/>
    <mergeCell ref="E23:H23"/>
    <mergeCell ref="E24:H24"/>
    <mergeCell ref="E15:H15"/>
    <mergeCell ref="E16:H16"/>
    <mergeCell ref="E17:H17"/>
    <mergeCell ref="I15:J15"/>
    <mergeCell ref="I16:J16"/>
    <mergeCell ref="I17:J17"/>
    <mergeCell ref="I18:J18"/>
    <mergeCell ref="I19:J19"/>
    <mergeCell ref="I8:J10"/>
    <mergeCell ref="I11:J11"/>
    <mergeCell ref="I12:J12"/>
    <mergeCell ref="I13:J13"/>
    <mergeCell ref="I14:J14"/>
    <mergeCell ref="E18:H18"/>
    <mergeCell ref="E19:H19"/>
    <mergeCell ref="I44:J44"/>
    <mergeCell ref="I35:J35"/>
    <mergeCell ref="I36:J36"/>
    <mergeCell ref="I37:J37"/>
    <mergeCell ref="I38:J38"/>
    <mergeCell ref="I39:J39"/>
    <mergeCell ref="I30:J30"/>
    <mergeCell ref="I31:J31"/>
    <mergeCell ref="I32:J32"/>
    <mergeCell ref="I33:J33"/>
    <mergeCell ref="I34:J34"/>
    <mergeCell ref="I42:J42"/>
    <mergeCell ref="I43:J43"/>
    <mergeCell ref="I25:J25"/>
    <mergeCell ref="I26:J26"/>
    <mergeCell ref="I27:J27"/>
    <mergeCell ref="I28:J28"/>
    <mergeCell ref="I29:J29"/>
    <mergeCell ref="I20:J20"/>
    <mergeCell ref="I21:J21"/>
    <mergeCell ref="I22:J22"/>
    <mergeCell ref="I23:J23"/>
    <mergeCell ref="I24:J24"/>
    <mergeCell ref="N17:O17"/>
    <mergeCell ref="N18:O18"/>
    <mergeCell ref="N19:O19"/>
    <mergeCell ref="N20:O20"/>
    <mergeCell ref="N21:O21"/>
    <mergeCell ref="N22:O22"/>
    <mergeCell ref="N23:O23"/>
    <mergeCell ref="I40:J40"/>
    <mergeCell ref="I41:J41"/>
    <mergeCell ref="N37:O37"/>
    <mergeCell ref="N38:O38"/>
    <mergeCell ref="N29:O29"/>
    <mergeCell ref="N30:O30"/>
    <mergeCell ref="N31:O31"/>
    <mergeCell ref="N44:O44"/>
    <mergeCell ref="C2:P2"/>
    <mergeCell ref="F3:G3"/>
    <mergeCell ref="F4:G4"/>
    <mergeCell ref="F5:G5"/>
    <mergeCell ref="F6:G6"/>
    <mergeCell ref="K3:L3"/>
    <mergeCell ref="K4:L4"/>
    <mergeCell ref="K5:L5"/>
    <mergeCell ref="K9:M9"/>
    <mergeCell ref="L10:M10"/>
    <mergeCell ref="L11:M11"/>
    <mergeCell ref="L12:M12"/>
    <mergeCell ref="L13:M13"/>
    <mergeCell ref="L14:M14"/>
    <mergeCell ref="L15:M15"/>
    <mergeCell ref="N39:O39"/>
    <mergeCell ref="N10:O10"/>
    <mergeCell ref="N11:O11"/>
    <mergeCell ref="N12:O12"/>
    <mergeCell ref="N13:O13"/>
    <mergeCell ref="N14:O14"/>
    <mergeCell ref="N15:O15"/>
    <mergeCell ref="N16:O16"/>
    <mergeCell ref="N40:O40"/>
    <mergeCell ref="N41:O41"/>
    <mergeCell ref="N42:O42"/>
    <mergeCell ref="N43:O43"/>
    <mergeCell ref="N34:O34"/>
    <mergeCell ref="N35:O35"/>
    <mergeCell ref="N36:O36"/>
    <mergeCell ref="L21:M21"/>
    <mergeCell ref="L22:M22"/>
    <mergeCell ref="L23:M23"/>
    <mergeCell ref="L24:M24"/>
    <mergeCell ref="L25:M25"/>
    <mergeCell ref="L35:M35"/>
    <mergeCell ref="L41:M41"/>
    <mergeCell ref="L42:M42"/>
    <mergeCell ref="L43:M43"/>
    <mergeCell ref="N32:O32"/>
    <mergeCell ref="N33:O33"/>
    <mergeCell ref="N24:O24"/>
    <mergeCell ref="N25:O25"/>
    <mergeCell ref="N26:O26"/>
    <mergeCell ref="N27:O27"/>
    <mergeCell ref="N28:O28"/>
    <mergeCell ref="L44:M44"/>
    <mergeCell ref="L36:M36"/>
    <mergeCell ref="L37:M37"/>
    <mergeCell ref="L38:M38"/>
    <mergeCell ref="L39:M39"/>
    <mergeCell ref="L40:M40"/>
    <mergeCell ref="L16:M16"/>
    <mergeCell ref="L17:M17"/>
    <mergeCell ref="L18:M18"/>
    <mergeCell ref="L19:M19"/>
    <mergeCell ref="L20:M20"/>
    <mergeCell ref="L31:M31"/>
    <mergeCell ref="L32:M32"/>
    <mergeCell ref="L33:M33"/>
    <mergeCell ref="L34:M34"/>
    <mergeCell ref="L26:M26"/>
    <mergeCell ref="L27:M27"/>
    <mergeCell ref="L28:M28"/>
    <mergeCell ref="L29:M29"/>
    <mergeCell ref="L30:M30"/>
  </mergeCells>
  <conditionalFormatting sqref="B11:P55">
    <cfRule type="expression" dxfId="67" priority="1">
      <formula>$C11&lt;&gt;""</formula>
    </cfRule>
  </conditionalFormatting>
  <dataValidations count="6">
    <dataValidation type="date" allowBlank="1" showInputMessage="1" showErrorMessage="1" prompt="Masukkan tarikh seperti format berikut._x000a_1/1/17" sqref="P3:P4" xr:uid="{00000000-0002-0000-0000-000000000000}">
      <formula1>42736</formula1>
      <formula2>79624</formula2>
    </dataValidation>
    <dataValidation type="list" allowBlank="1" showInputMessage="1" showErrorMessage="1" sqref="P5" xr:uid="{00000000-0002-0000-0000-000001000000}">
      <formula1>"1,2,3,4,5"</formula1>
    </dataValidation>
    <dataValidation allowBlank="1" showInputMessage="1" showErrorMessage="1" promptTitle="Masukkan Kod CU PENUH." prompt="Rujuk NOSS untuk kod CU penuh." sqref="C11:D34" xr:uid="{CC13216A-2E1A-437E-8A11-0336B0DDF573}"/>
    <dataValidation allowBlank="1" showInputMessage="1" showErrorMessage="1" promptTitle="Tarikh peperiksaan" prompt="1.Masukkan tarikh peperiksaan dalam format berikut._x000a_Cth: 4/2018_x000a_2. Highlight tarikh peperiksaan bersama PPL." sqref="K11:P34" xr:uid="{783A8490-C7BC-4C95-80CF-2657003BE061}"/>
    <dataValidation allowBlank="1" showInputMessage="1" showErrorMessage="1" promptTitle="No pengambilan/kumpulan" prompt="No pengambilan/kumpulan/batch boleh didapati di dalam pengesahan pendaftaran perantis." sqref="F6:G6" xr:uid="{82D087C8-6013-4C06-A56F-2E8011961629}"/>
    <dataValidation type="list" allowBlank="1" showInputMessage="1" showErrorMessage="1" sqref="S5" xr:uid="{E4294AF4-C28F-4193-A72F-CB85E05EEBE7}">
      <formula1>"1,2,3"</formula1>
    </dataValidation>
  </dataValidations>
  <pageMargins left="0.31496062992125984" right="0.39370078740157483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94" t="str">
        <f>'Kompetensi Sosial'!C18</f>
        <v>950102-02-5946</v>
      </c>
      <c r="E3" s="394"/>
      <c r="F3" s="112"/>
      <c r="G3" s="113" t="s">
        <v>77</v>
      </c>
      <c r="H3" s="114"/>
      <c r="I3" s="111" t="s">
        <v>24</v>
      </c>
      <c r="J3" s="392" t="str">
        <f>'Kompetensi Sosial'!D18</f>
        <v>NOR SYAMIRA BINTI ANUAR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+Fp31wUz/NbOlNZQfFY8WgNQS0bGRY+0jgG/bQQI4mjKJKDoXAOJCP8tMjkmeBI8XZH7VaozqbvbMSk2M9UEZA==" saltValue="pRXUri27ywdcPzKV1jrgiw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D9:G11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28" priority="8">
      <formula>H12&lt;60</formula>
    </cfRule>
  </conditionalFormatting>
  <conditionalFormatting sqref="M12:N33">
    <cfRule type="expression" dxfId="27" priority="7">
      <formula>$M12&lt;&gt;""</formula>
    </cfRule>
  </conditionalFormatting>
  <conditionalFormatting sqref="S12:S33">
    <cfRule type="expression" dxfId="26" priority="6">
      <formula>$S12&lt;&gt;""</formula>
    </cfRule>
  </conditionalFormatting>
  <conditionalFormatting sqref="Z12:Z33">
    <cfRule type="expression" dxfId="25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06D5ACB-4D72-45D0-A66E-F766B08E939B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94" t="str">
        <f>'Kompetensi Sosial'!C19</f>
        <v>951123-02-5894</v>
      </c>
      <c r="E3" s="394"/>
      <c r="F3" s="112"/>
      <c r="G3" s="113" t="s">
        <v>77</v>
      </c>
      <c r="H3" s="114"/>
      <c r="I3" s="111" t="s">
        <v>24</v>
      </c>
      <c r="J3" s="392" t="str">
        <f>'Kompetensi Sosial'!D19</f>
        <v>NOR IZZATI BINTI ABU BAKAR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zzMQjg45sEjxwhYryvwi8MiqZ/6vigX4/Qwtbk2JukzHuPC2rIw9niSBfWwn2T45s4+QSZLIwOj/K2AKJqWYeg==" saltValue="K3oxPrjEnEZrNB3RX9Z0Pw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D9:G11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23" priority="8">
      <formula>H12&lt;60</formula>
    </cfRule>
  </conditionalFormatting>
  <conditionalFormatting sqref="M12:N33">
    <cfRule type="expression" dxfId="22" priority="7">
      <formula>$M12&lt;&gt;""</formula>
    </cfRule>
  </conditionalFormatting>
  <conditionalFormatting sqref="S12:S33">
    <cfRule type="expression" dxfId="21" priority="6">
      <formula>$S12&lt;&gt;""</formula>
    </cfRule>
  </conditionalFormatting>
  <conditionalFormatting sqref="Z12:Z33">
    <cfRule type="expression" dxfId="20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B8CFC04C-A564-42FB-90D1-63174A93BA7B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94" t="str">
        <f>'Kompetensi Sosial'!C20</f>
        <v>950903-01-6898</v>
      </c>
      <c r="E3" s="394"/>
      <c r="F3" s="112"/>
      <c r="G3" s="113" t="s">
        <v>77</v>
      </c>
      <c r="H3" s="114"/>
      <c r="I3" s="111" t="s">
        <v>24</v>
      </c>
      <c r="J3" s="392" t="str">
        <f>'Kompetensi Sosial'!D20</f>
        <v>NEESA FATHIRAH BINTI ISMAIL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xv+oCrVTgpsPJ59+lUAlxlWkvL5cXGOaQcIMYjylwhGVgI5grf+vldguLDlciraQA78fUlWVcdlxXkUX3jiXrQ==" saltValue="WF781x4T8VYqZETvZzeJSA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D9:G11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18" priority="8">
      <formula>H12&lt;60</formula>
    </cfRule>
  </conditionalFormatting>
  <conditionalFormatting sqref="M12:N33">
    <cfRule type="expression" dxfId="17" priority="7">
      <formula>$M12&lt;&gt;""</formula>
    </cfRule>
  </conditionalFormatting>
  <conditionalFormatting sqref="S12:S33">
    <cfRule type="expression" dxfId="16" priority="6">
      <formula>$S12&lt;&gt;""</formula>
    </cfRule>
  </conditionalFormatting>
  <conditionalFormatting sqref="Z12:Z33">
    <cfRule type="expression" dxfId="15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2922EE91-C6B8-4CB5-8145-55725788469B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O77"/>
  <sheetViews>
    <sheetView view="pageBreakPreview" topLeftCell="A44" zoomScale="90" zoomScaleNormal="140" zoomScaleSheetLayoutView="90" workbookViewId="0">
      <selection activeCell="J44" sqref="J44:M44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8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'PP(1)'!J3</f>
        <v>MARIATI BINTI SOFAR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31" t="str">
        <f>'PP(1)'!D3</f>
        <v>831010-02-5170</v>
      </c>
      <c r="G4" s="431"/>
      <c r="H4" s="431"/>
      <c r="I4" s="431"/>
      <c r="J4" s="431"/>
      <c r="K4" s="431"/>
      <c r="L4" s="431"/>
      <c r="M4" s="43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09">
        <f>IF('PP(1)'!Z12="","",IF('PP(1)'!AA12="BELUM TERAMPIL","BELUM TERAMPIL",'PP(1)'!Z12))</f>
        <v>79.400000000000006</v>
      </c>
      <c r="K16" s="409"/>
      <c r="L16" s="409"/>
      <c r="M16" s="409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09">
        <f>IF('PP(1)'!Z13="","",IF('PP(1)'!AA13="BELUM TERAMPIL","BELUM TERAMPIL",'PP(1)'!Z13))</f>
        <v>82.800000000000011</v>
      </c>
      <c r="K17" s="409"/>
      <c r="L17" s="409"/>
      <c r="M17" s="409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09">
        <f>IF('PP(1)'!Z14="","",IF('PP(1)'!AA14="BELUM TERAMPIL","BELUM TERAMPIL",'PP(1)'!Z14))</f>
        <v>82.800000000000011</v>
      </c>
      <c r="K18" s="409"/>
      <c r="L18" s="409"/>
      <c r="M18" s="409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09">
        <f>IF('PP(1)'!Z15="","",IF('PP(1)'!AA15="BELUM TERAMPIL","BELUM TERAMPIL",'PP(1)'!Z15))</f>
        <v>82.800000000000011</v>
      </c>
      <c r="K19" s="409"/>
      <c r="L19" s="409"/>
      <c r="M19" s="409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09">
        <f>IF('PP(1)'!Z16="","",IF('PP(1)'!AA16="BELUM TERAMPIL","BELUM TERAMPIL",'PP(1)'!Z16))</f>
        <v>82.800000000000011</v>
      </c>
      <c r="K20" s="409"/>
      <c r="L20" s="409"/>
      <c r="M20" s="409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09" t="str">
        <f>IF('PP(1)'!Z17="","",IF('PP(1)'!AA17="BELUM TERAMPIL","BELUM TERAMPIL",'PP(1)'!Z17))</f>
        <v/>
      </c>
      <c r="K21" s="409"/>
      <c r="L21" s="409"/>
      <c r="M21" s="409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09" t="str">
        <f>IF('PP(1)'!Z18="","",IF('PP(1)'!AA18="BELUM TERAMPIL","BELUM TERAMPIL",'PP(1)'!Z18))</f>
        <v/>
      </c>
      <c r="K22" s="409"/>
      <c r="L22" s="409"/>
      <c r="M22" s="409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09" t="str">
        <f>IF('PP(1)'!Z19="","",IF('PP(1)'!AA19="BELUM TERAMPIL","BELUM TERAMPIL",'PP(1)'!Z19))</f>
        <v/>
      </c>
      <c r="K23" s="409"/>
      <c r="L23" s="409"/>
      <c r="M23" s="409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09" t="str">
        <f>IF('PP(1)'!Z20="","",IF('PP(1)'!AA20="BELUM TERAMPIL","BELUM TERAMPIL",'PP(1)'!Z20))</f>
        <v/>
      </c>
      <c r="K24" s="409"/>
      <c r="L24" s="409"/>
      <c r="M24" s="409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09" t="str">
        <f>IF('PP(1)'!Z21="","",IF('PP(1)'!AA21="BELUM TERAMPIL","BELUM TERAMPIL",'PP(1)'!Z21))</f>
        <v/>
      </c>
      <c r="K25" s="409"/>
      <c r="L25" s="409"/>
      <c r="M25" s="409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09" t="str">
        <f>IF('PP(1)'!Z22="","",IF('PP(1)'!AA22="BELUM TERAMPIL","BELUM TERAMPIL",'PP(1)'!Z22))</f>
        <v/>
      </c>
      <c r="K26" s="409"/>
      <c r="L26" s="409"/>
      <c r="M26" s="409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09" t="str">
        <f>IF('PP(1)'!Z23="","",IF('PP(1)'!AA23="BELUM TERAMPIL","BELUM TERAMPIL",'PP(1)'!Z23))</f>
        <v/>
      </c>
      <c r="K27" s="409"/>
      <c r="L27" s="409"/>
      <c r="M27" s="409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09" t="str">
        <f>IF('PP(1)'!Z24="","",IF('PP(1)'!AA24="BELUM TERAMPIL","BELUM TERAMPIL",'PP(1)'!Z24))</f>
        <v/>
      </c>
      <c r="K28" s="409"/>
      <c r="L28" s="409"/>
      <c r="M28" s="409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09" t="str">
        <f>IF('PP(1)'!Z25="","",IF('PP(1)'!AA25="BELUM TERAMPIL","BELUM TERAMPIL",'PP(1)'!Z25))</f>
        <v/>
      </c>
      <c r="K29" s="409"/>
      <c r="L29" s="409"/>
      <c r="M29" s="409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09" t="str">
        <f>IF('PP(1)'!Z26="","",IF('PP(1)'!AA26="BELUM TERAMPIL","BELUM TERAMPIL",'PP(1)'!Z26))</f>
        <v/>
      </c>
      <c r="K30" s="409"/>
      <c r="L30" s="409"/>
      <c r="M30" s="409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09" t="str">
        <f>IF('PP(1)'!Z27="","",IF('PP(1)'!AA27="BELUM TERAMPIL","BELUM TERAMPIL",'PP(1)'!Z27))</f>
        <v/>
      </c>
      <c r="K31" s="409"/>
      <c r="L31" s="409"/>
      <c r="M31" s="409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09" t="str">
        <f>IF('PP(1)'!Z28="","",IF('PP(1)'!AA28="BELUM TERAMPIL","BELUM TERAMPIL",'PP(1)'!Z28))</f>
        <v/>
      </c>
      <c r="K32" s="409"/>
      <c r="L32" s="409"/>
      <c r="M32" s="409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09" t="str">
        <f>IF('PP(1)'!Z29="","",IF('PP(1)'!AA29="BELUM TERAMPIL","BELUM TERAMPIL",'PP(1)'!Z29))</f>
        <v/>
      </c>
      <c r="K33" s="409"/>
      <c r="L33" s="409"/>
      <c r="M33" s="409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09" t="str">
        <f>IF('PP(1)'!Z30="","",IF('PP(1)'!AA30="BELUM TERAMPIL","BELUM TERAMPIL",'PP(1)'!Z30))</f>
        <v/>
      </c>
      <c r="K34" s="409"/>
      <c r="L34" s="409"/>
      <c r="M34" s="409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09" t="str">
        <f>IF('PP(1)'!Z31="","",IF('PP(1)'!AA31="BELUM TERAMPIL","BELUM TERAMPIL",'PP(1)'!Z31))</f>
        <v/>
      </c>
      <c r="K35" s="409"/>
      <c r="L35" s="409"/>
      <c r="M35" s="409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09" t="str">
        <f>IF('PP(1)'!Z32="","",IF('PP(1)'!AA32="BELUM TERAMPIL","BELUM TERAMPIL",'PP(1)'!Z32))</f>
        <v/>
      </c>
      <c r="K36" s="409"/>
      <c r="L36" s="409"/>
      <c r="M36" s="409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09" t="str">
        <f>IF('PP(1)'!Z33="","",IF('PP(1)'!AA33="BELUM TERAMPIL","BELUM TERAMPIL",'PP(1)'!Z33))</f>
        <v/>
      </c>
      <c r="K37" s="409"/>
      <c r="L37" s="409"/>
      <c r="M37" s="409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397" t="s">
        <v>31</v>
      </c>
      <c r="E40" s="398"/>
      <c r="F40" s="398"/>
      <c r="G40" s="398"/>
      <c r="H40" s="398"/>
      <c r="I40" s="246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405" t="s">
        <v>179</v>
      </c>
      <c r="E41" s="406"/>
      <c r="F41" s="406"/>
      <c r="G41" s="406"/>
      <c r="H41" s="406"/>
      <c r="I41" s="253">
        <f>AVERAGE(J16:M37)</f>
        <v>82.120000000000019</v>
      </c>
      <c r="J41" s="403" t="str">
        <f>IF(C16="","",IF(SUMPRODUCT(ISNUMBER(J16:J37)*1)&lt;22-COUNTBLANK($C$16:$C$37),"BELUM TERAMPIL","TERAMPIL"))</f>
        <v>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395" t="s">
        <v>35</v>
      </c>
      <c r="E42" s="396"/>
      <c r="F42" s="396"/>
      <c r="G42" s="396"/>
      <c r="H42" s="396"/>
      <c r="I42" s="252" t="str">
        <f>IF($F$12&lt;4,"TIDAK BERKENAAN",'PA(1)'!$E$53)</f>
        <v>TIDAK BERKENAAN</v>
      </c>
      <c r="J42" s="420" t="str">
        <f>IF($F$12&lt;4,"TIDAK BERKENAAN",'PA(1)'!$L$53)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395" t="s">
        <v>37</v>
      </c>
      <c r="E43" s="396"/>
      <c r="F43" s="396"/>
      <c r="G43" s="396"/>
      <c r="H43" s="396"/>
      <c r="I43" s="247">
        <f>'Kompetensi Sosial'!$V11</f>
        <v>80.400000000000006</v>
      </c>
      <c r="J43" s="413" t="str">
        <f>IF(I43="","",IF(AND(I43&gt;=69.5,I43&lt;&gt;"GAGAL"),"TERAMPIL","BELUM TERAMPIL"))</f>
        <v>TERAMPIL</v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417" t="s">
        <v>38</v>
      </c>
      <c r="E44" s="418"/>
      <c r="F44" s="418"/>
      <c r="G44" s="418"/>
      <c r="H44" s="418"/>
      <c r="I44" s="419"/>
      <c r="J44" s="414" t="s">
        <v>149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KESELURUHAN!P21</f>
        <v>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3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31"/>
    </row>
    <row r="51" spans="2:14" x14ac:dyDescent="0.25">
      <c r="B51" s="130"/>
      <c r="C51" s="10" t="s">
        <v>40</v>
      </c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31"/>
    </row>
    <row r="52" spans="2:14" x14ac:dyDescent="0.25">
      <c r="B52" s="13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31"/>
    </row>
    <row r="53" spans="2:14" x14ac:dyDescent="0.25">
      <c r="B53" s="13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31"/>
    </row>
    <row r="54" spans="2:14" x14ac:dyDescent="0.25">
      <c r="B54" s="130"/>
      <c r="C54" s="10"/>
      <c r="D54" s="10"/>
      <c r="E54" s="10"/>
      <c r="F54" s="10"/>
      <c r="G54" s="10"/>
      <c r="H54" s="10"/>
      <c r="I54" s="11"/>
      <c r="J54" s="10"/>
      <c r="K54" s="10"/>
      <c r="L54" s="10" t="s">
        <v>41</v>
      </c>
      <c r="M54" s="10"/>
      <c r="N54" s="131"/>
    </row>
    <row r="55" spans="2:14" x14ac:dyDescent="0.25">
      <c r="B55" s="130"/>
      <c r="C55" s="10"/>
      <c r="D55" s="10"/>
      <c r="E55" s="10"/>
      <c r="F55" s="10"/>
      <c r="G55" s="10"/>
      <c r="H55" s="10"/>
      <c r="I55" s="11"/>
      <c r="J55" s="10"/>
      <c r="K55" s="10"/>
      <c r="L55" s="10"/>
      <c r="M55" s="10"/>
      <c r="N55" s="131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2:14" ht="15.75" thickTop="1" x14ac:dyDescent="0.25"/>
  </sheetData>
  <sheetProtection algorithmName="SHA-512" hashValue="qMXZF7XL7GvJAHbM/CIb/PPREamGPGYdXOSMyB3/Jun/jmMwAZxMZJ248QyvTlllvbdOMQLYmmBVf6JlpoR9jw==" saltValue="2RnMxIP3HrmyRPe4KZ0brA==" spinCount="100000" sheet="1" selectLockedCells="1"/>
  <mergeCells count="93">
    <mergeCell ref="F9:M9"/>
    <mergeCell ref="F12:M12"/>
    <mergeCell ref="C2:L2"/>
    <mergeCell ref="E17:I17"/>
    <mergeCell ref="F3:M3"/>
    <mergeCell ref="F4:M4"/>
    <mergeCell ref="F6:M6"/>
    <mergeCell ref="F7:M7"/>
    <mergeCell ref="F8:M8"/>
    <mergeCell ref="C14:M14"/>
    <mergeCell ref="F10:G10"/>
    <mergeCell ref="C15:D15"/>
    <mergeCell ref="C16:D16"/>
    <mergeCell ref="C17:D17"/>
    <mergeCell ref="J15:M15"/>
    <mergeCell ref="J16:M16"/>
    <mergeCell ref="C18:D18"/>
    <mergeCell ref="F11:G11"/>
    <mergeCell ref="E19:I19"/>
    <mergeCell ref="E15:I15"/>
    <mergeCell ref="E16:I16"/>
    <mergeCell ref="C19:D19"/>
    <mergeCell ref="J17:M17"/>
    <mergeCell ref="J18:M18"/>
    <mergeCell ref="J19:M19"/>
    <mergeCell ref="E18:I18"/>
    <mergeCell ref="E28:I28"/>
    <mergeCell ref="E23:I23"/>
    <mergeCell ref="E24:I24"/>
    <mergeCell ref="E25:I25"/>
    <mergeCell ref="J20:M20"/>
    <mergeCell ref="J21:M21"/>
    <mergeCell ref="J22:M22"/>
    <mergeCell ref="J23:M23"/>
    <mergeCell ref="J24:M24"/>
    <mergeCell ref="J25:M25"/>
    <mergeCell ref="J26:M26"/>
    <mergeCell ref="J27:M27"/>
    <mergeCell ref="J36:M36"/>
    <mergeCell ref="E32:I32"/>
    <mergeCell ref="E29:I29"/>
    <mergeCell ref="E20:I20"/>
    <mergeCell ref="E21:I21"/>
    <mergeCell ref="E22:I22"/>
    <mergeCell ref="E26:I26"/>
    <mergeCell ref="E27:I27"/>
    <mergeCell ref="C31:D31"/>
    <mergeCell ref="J30:M30"/>
    <mergeCell ref="C48:M48"/>
    <mergeCell ref="J43:M43"/>
    <mergeCell ref="J44:M44"/>
    <mergeCell ref="D44:I44"/>
    <mergeCell ref="E33:I33"/>
    <mergeCell ref="E34:I34"/>
    <mergeCell ref="J35:M35"/>
    <mergeCell ref="E30:I30"/>
    <mergeCell ref="E31:I31"/>
    <mergeCell ref="J42:M42"/>
    <mergeCell ref="J31:M31"/>
    <mergeCell ref="J32:M32"/>
    <mergeCell ref="J33:M33"/>
    <mergeCell ref="J34:M34"/>
    <mergeCell ref="C20:D20"/>
    <mergeCell ref="C21:D21"/>
    <mergeCell ref="C22:D22"/>
    <mergeCell ref="C23:D23"/>
    <mergeCell ref="J37:M37"/>
    <mergeCell ref="C32:D32"/>
    <mergeCell ref="C33:D33"/>
    <mergeCell ref="C24:D24"/>
    <mergeCell ref="C25:D25"/>
    <mergeCell ref="C26:D26"/>
    <mergeCell ref="C27:D27"/>
    <mergeCell ref="C28:D28"/>
    <mergeCell ref="J28:M28"/>
    <mergeCell ref="J29:M29"/>
    <mergeCell ref="C29:D29"/>
    <mergeCell ref="C30:D30"/>
    <mergeCell ref="C34:D34"/>
    <mergeCell ref="C35:D35"/>
    <mergeCell ref="E35:I35"/>
    <mergeCell ref="E36:I36"/>
    <mergeCell ref="E37:I37"/>
    <mergeCell ref="C36:D36"/>
    <mergeCell ref="C37:D37"/>
    <mergeCell ref="D42:H42"/>
    <mergeCell ref="D43:H43"/>
    <mergeCell ref="D40:H40"/>
    <mergeCell ref="C46:D46"/>
    <mergeCell ref="E46:M46"/>
    <mergeCell ref="J40:M40"/>
    <mergeCell ref="J41:M41"/>
    <mergeCell ref="D41:H41"/>
  </mergeCells>
  <conditionalFormatting sqref="C16:M37">
    <cfRule type="expression" dxfId="13" priority="1">
      <formula>$C16&lt;&gt;""</formula>
    </cfRule>
  </conditionalFormatting>
  <dataValidations count="1">
    <dataValidation type="list" allowBlank="1" showInputMessage="1" showErrorMessage="1" sqref="J44:M44" xr:uid="{00000000-0002-0000-0C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O77"/>
  <sheetViews>
    <sheetView view="pageBreakPreview" topLeftCell="A37" zoomScale="90" zoomScaleNormal="140" zoomScaleSheetLayoutView="90" workbookViewId="0">
      <selection activeCell="A61" sqref="A61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'PP(2)'!J3</f>
        <v>FAKRI BIN ABDULLAH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31" t="str">
        <f>'PP(2)'!D3</f>
        <v>840723-02-5079</v>
      </c>
      <c r="G4" s="431"/>
      <c r="H4" s="431"/>
      <c r="I4" s="431"/>
      <c r="J4" s="431"/>
      <c r="K4" s="431"/>
      <c r="L4" s="431"/>
      <c r="M4" s="43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IF('PP(2)'!Z12="","",IF('PP(2)'!AA12="BELUM TERAMPIL","BELUM TERAMPIL",'PP(2)'!Z12))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IF('PP(2)'!Z13="","",IF('PP(2)'!AA13="BELUM TERAMPIL","BELUM TERAMPIL",'PP(2)'!Z13))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IF('PP(2)'!Z14="","",IF('PP(2)'!AA14="BELUM TERAMPIL","BELUM TERAMPIL",'PP(2)'!Z14))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IF('PP(2)'!Z15="","",IF('PP(2)'!AA15="BELUM TERAMPIL","BELUM TERAMPIL",'PP(2)'!Z15))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IF('PP(2)'!Z16="","",IF('PP(2)'!AA16="BELUM TERAMPIL","BELUM TERAMPIL",'PP(2)'!Z16))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IF('PP(2)'!Z17="","",IF('PP(2)'!AA17="BELUM TERAMPIL","BELUM TERAMPIL",'PP(2)'!Z17))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IF('PP(2)'!Z18="","",IF('PP(2)'!AA18="BELUM TERAMPIL","BELUM TERAMPIL",'PP(2)'!Z18))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IF('PP(2)'!Z19="","",IF('PP(2)'!AA19="BELUM TERAMPIL","BELUM TERAMPIL",'PP(2)'!Z19))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IF('PP(2)'!Z20="","",IF('PP(2)'!AA20="BELUM TERAMPIL","BELUM TERAMPIL",'PP(2)'!Z20))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IF('PP(2)'!Z21="","",IF('PP(2)'!AA21="BELUM TERAMPIL","BELUM TERAMPIL",'PP(2)'!Z21))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IF('PP(2)'!Z22="","",IF('PP(2)'!AA22="BELUM TERAMPIL","BELUM TERAMPIL",'PP(2)'!Z22))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IF('PP(2)'!Z23="","",IF('PP(2)'!AA23="BELUM TERAMPIL","BELUM TERAMPIL",'PP(2)'!Z23))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IF('PP(2)'!Z24="","",IF('PP(2)'!AA24="BELUM TERAMPIL","BELUM TERAMPIL",'PP(2)'!Z24))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IF('PP(2)'!Z25="","",IF('PP(2)'!AA25="BELUM TERAMPIL","BELUM TERAMPIL",'PP(2)'!Z25))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IF('PP(2)'!Z26="","",IF('PP(2)'!AA26="BELUM TERAMPIL","BELUM TERAMPIL",'PP(2)'!Z26))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IF('PP(2)'!Z27="","",IF('PP(2)'!AA27="BELUM TERAMPIL","BELUM TERAMPIL",'PP(2)'!Z27))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IF('PP(2)'!Z28="","",IF('PP(2)'!AA28="BELUM TERAMPIL","BELUM TERAMPIL",'PP(2)'!Z28))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IF('PP(2)'!Z29="","",IF('PP(2)'!AA29="BELUM TERAMPIL","BELUM TERAMPIL",'PP(2)'!Z29))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IF('PP(2)'!Z30="","",IF('PP(2)'!AA30="BELUM TERAMPIL","BELUM TERAMPIL",'PP(2)'!Z30))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IF('PP(2)'!Z31="","",IF('PP(2)'!AA31="BELUM TERAMPIL","BELUM TERAMPIL",'PP(2)'!Z31))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IF('PP(2)'!Z32="","",IF('PP(2)'!AA32="BELUM TERAMPIL","BELUM TERAMPIL",'PP(2)'!Z32))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IF('PP(2)'!Z33="","",IF('PP(2)'!AA33="BELUM TERAMPIL","BELUM TERAMPIL",'PP(2)'!Z33))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441" t="s">
        <v>31</v>
      </c>
      <c r="E40" s="442"/>
      <c r="F40" s="442"/>
      <c r="G40" s="442"/>
      <c r="H40" s="442"/>
      <c r="I40" s="254" t="s">
        <v>166</v>
      </c>
      <c r="J40" s="441" t="s">
        <v>19</v>
      </c>
      <c r="K40" s="442"/>
      <c r="L40" s="442"/>
      <c r="M40" s="443"/>
      <c r="N40" s="131"/>
    </row>
    <row r="41" spans="2:14" x14ac:dyDescent="0.25">
      <c r="B41" s="130"/>
      <c r="C41" s="12" t="s">
        <v>32</v>
      </c>
      <c r="D41" s="446" t="s">
        <v>179</v>
      </c>
      <c r="E41" s="447"/>
      <c r="F41" s="447"/>
      <c r="G41" s="447"/>
      <c r="H41" s="448"/>
      <c r="I41" s="255" t="e">
        <f>AVERAGE(J16:M37)</f>
        <v>#DIV/0!</v>
      </c>
      <c r="J41" s="444" t="str">
        <f>IF(C16="","",IF(SUMPRODUCT(ISNUMBER(J16:J37)*1)&lt;22-COUNTBLANK($C$16:$C$37),"BELUM TERAMPIL","TERAMPIL"))</f>
        <v>BELUM TERAMPIL</v>
      </c>
      <c r="K41" s="444"/>
      <c r="L41" s="444"/>
      <c r="M41" s="444"/>
      <c r="N41" s="131"/>
    </row>
    <row r="42" spans="2:14" x14ac:dyDescent="0.25">
      <c r="B42" s="130"/>
      <c r="C42" s="13" t="s">
        <v>33</v>
      </c>
      <c r="D42" s="243" t="s">
        <v>35</v>
      </c>
      <c r="E42" s="244"/>
      <c r="F42" s="244"/>
      <c r="G42" s="244"/>
      <c r="H42" s="242"/>
      <c r="I42" s="13" t="str">
        <f>IF($F$12&lt;4,"TIDAK BERKENAAN",'PA(2)'!$E$53)</f>
        <v>TIDAK BERKENAAN</v>
      </c>
      <c r="J42" s="445" t="str">
        <f>IF($F$12&lt;4,"TIDAK BERKENAAN",'PA(2)'!$L$53)</f>
        <v>TIDAK BERKENAAN</v>
      </c>
      <c r="K42" s="445"/>
      <c r="L42" s="445"/>
      <c r="M42" s="445"/>
      <c r="N42" s="131"/>
    </row>
    <row r="43" spans="2:14" x14ac:dyDescent="0.25">
      <c r="B43" s="130"/>
      <c r="C43" s="13" t="s">
        <v>34</v>
      </c>
      <c r="D43" s="243" t="s">
        <v>37</v>
      </c>
      <c r="E43" s="244"/>
      <c r="F43" s="244"/>
      <c r="G43" s="244"/>
      <c r="H43" s="242"/>
      <c r="I43" s="13" t="str">
        <f>'Kompetensi Sosial'!$V12</f>
        <v>GAGAL</v>
      </c>
      <c r="J43" s="440" t="str">
        <f>IF(I43="","",IF(AND(I43&gt;=69.5,I43&lt;&gt;"GAGAL"),"TERAMPIL","BELUM TERAMPIL"))</f>
        <v>BELUM TERAMPIL</v>
      </c>
      <c r="K43" s="440"/>
      <c r="L43" s="440"/>
      <c r="M43" s="440"/>
      <c r="N43" s="131"/>
    </row>
    <row r="44" spans="2:14" x14ac:dyDescent="0.25">
      <c r="B44" s="130"/>
      <c r="C44" s="13" t="s">
        <v>36</v>
      </c>
      <c r="D44" s="417" t="s">
        <v>38</v>
      </c>
      <c r="E44" s="418"/>
      <c r="F44" s="418"/>
      <c r="G44" s="418"/>
      <c r="H44" s="418"/>
      <c r="I44" s="419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KESELURUHAN!P22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1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1:14" x14ac:dyDescent="0.25">
      <c r="B50" s="13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31"/>
    </row>
    <row r="51" spans="1:14" x14ac:dyDescent="0.25">
      <c r="A51" s="84"/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1:14" x14ac:dyDescent="0.25">
      <c r="A52" s="84"/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1:14" x14ac:dyDescent="0.25">
      <c r="A53" s="84"/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1:14" x14ac:dyDescent="0.25">
      <c r="A54" s="84"/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1:14" x14ac:dyDescent="0.25">
      <c r="A55" s="84"/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1:14" x14ac:dyDescent="0.25">
      <c r="A56" s="84"/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1:14" x14ac:dyDescent="0.25">
      <c r="A57" s="84"/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1:14" x14ac:dyDescent="0.25">
      <c r="A58" s="84"/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1:14" x14ac:dyDescent="0.25">
      <c r="A59" s="84"/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1:14" x14ac:dyDescent="0.25">
      <c r="A60" s="84"/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1:14" x14ac:dyDescent="0.25">
      <c r="A61" s="84"/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1:14" x14ac:dyDescent="0.25">
      <c r="A62" s="84"/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1:14" x14ac:dyDescent="0.25">
      <c r="A63" s="84"/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1:14" x14ac:dyDescent="0.25">
      <c r="A64" s="84"/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1:14" x14ac:dyDescent="0.25">
      <c r="A65" s="84"/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1:14" x14ac:dyDescent="0.25">
      <c r="A66" s="84"/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1:14" x14ac:dyDescent="0.25">
      <c r="A67" s="84"/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1:14" x14ac:dyDescent="0.25">
      <c r="A68" s="84"/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1:14" x14ac:dyDescent="0.25">
      <c r="A69" s="84"/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1:14" x14ac:dyDescent="0.25">
      <c r="A70" s="84"/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1:14" x14ac:dyDescent="0.25">
      <c r="A71" s="84"/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1:14" x14ac:dyDescent="0.25">
      <c r="A72" s="84"/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1:14" x14ac:dyDescent="0.25">
      <c r="A73" s="84"/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1:14" x14ac:dyDescent="0.25">
      <c r="A74" s="84"/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1:14" x14ac:dyDescent="0.25">
      <c r="A75" s="84"/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1:14" ht="15.75" thickBot="1" x14ac:dyDescent="0.3">
      <c r="A76" s="84"/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1:14" ht="15.75" thickTop="1" x14ac:dyDescent="0.25"/>
  </sheetData>
  <sheetProtection algorithmName="SHA-512" hashValue="rSBGcMNXb5A4nFyGTNP7nZgqWekBaJ8a8mKg3lq0U0gNCmVjSyDKBcgm3dBAwA3FmlRtKVohk3NCmR98XV7qRQ==" saltValue="XWzK52Ow1Uk3eUtmMoZrKg==" spinCount="100000" sheet="1" selectLockedCells="1"/>
  <mergeCells count="91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C36:D36"/>
    <mergeCell ref="E36:I36"/>
    <mergeCell ref="J36:M36"/>
    <mergeCell ref="C37:D37"/>
    <mergeCell ref="E37:I37"/>
    <mergeCell ref="J37:M37"/>
    <mergeCell ref="J40:M40"/>
    <mergeCell ref="J41:M41"/>
    <mergeCell ref="J42:M42"/>
    <mergeCell ref="D40:H40"/>
    <mergeCell ref="D41:H41"/>
    <mergeCell ref="J43:M43"/>
    <mergeCell ref="C48:M48"/>
    <mergeCell ref="D44:I44"/>
    <mergeCell ref="J44:M44"/>
    <mergeCell ref="C46:D46"/>
    <mergeCell ref="E46:M46"/>
  </mergeCells>
  <conditionalFormatting sqref="J16:M37">
    <cfRule type="expression" dxfId="12" priority="3">
      <formula>$C16&lt;&gt;""</formula>
    </cfRule>
  </conditionalFormatting>
  <conditionalFormatting sqref="C16:D37">
    <cfRule type="expression" dxfId="11" priority="2">
      <formula>$C16&lt;&gt;""</formula>
    </cfRule>
  </conditionalFormatting>
  <conditionalFormatting sqref="E16:I37">
    <cfRule type="expression" dxfId="10" priority="1">
      <formula>$C16&lt;&gt;""</formula>
    </cfRule>
  </conditionalFormatting>
  <dataValidations count="1">
    <dataValidation type="list" allowBlank="1" showInputMessage="1" showErrorMessage="1" sqref="J44:M44" xr:uid="{00000000-0002-0000-0D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O77"/>
  <sheetViews>
    <sheetView view="pageBreakPreview" topLeftCell="A55" zoomScale="90" zoomScaleNormal="140" zoomScaleSheetLayoutView="90" workbookViewId="0">
      <selection activeCell="I65" sqref="I65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'PP(3)'!J3</f>
        <v>SITI ZAIDAWATI BINTI MAT PIAH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31" t="str">
        <f>'PP(3)'!D3</f>
        <v>820309-02-5526</v>
      </c>
      <c r="G4" s="431"/>
      <c r="H4" s="431"/>
      <c r="I4" s="431"/>
      <c r="J4" s="431"/>
      <c r="K4" s="431"/>
      <c r="L4" s="431"/>
      <c r="M4" s="43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IF('PP(3)'!Z12="","",IF('PP(3)'!AA12="BELUM TERAMPIL","BELUM TERAMPIL",'PP(3)'!Z12))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IF('PP(3)'!Z13="","",IF('PP(3)'!AA13="BELUM TERAMPIL","BELUM TERAMPIL",'PP(3)'!Z13))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IF('PP(3)'!Z14="","",IF('PP(3)'!AA14="BELUM TERAMPIL","BELUM TERAMPIL",'PP(3)'!Z14))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IF('PP(3)'!Z15="","",IF('PP(3)'!AA15="BELUM TERAMPIL","BELUM TERAMPIL",'PP(3)'!Z15))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IF('PP(3)'!Z16="","",IF('PP(3)'!AA16="BELUM TERAMPIL","BELUM TERAMPIL",'PP(3)'!Z16))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IF('PP(3)'!Z17="","",IF('PP(3)'!AA17="BELUM TERAMPIL","BELUM TERAMPIL",'PP(3)'!Z17))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IF('PP(3)'!Z18="","",IF('PP(3)'!AA18="BELUM TERAMPIL","BELUM TERAMPIL",'PP(3)'!Z18))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IF('PP(3)'!Z19="","",IF('PP(3)'!AA19="BELUM TERAMPIL","BELUM TERAMPIL",'PP(3)'!Z19))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IF('PP(3)'!Z20="","",IF('PP(3)'!AA20="BELUM TERAMPIL","BELUM TERAMPIL",'PP(3)'!Z20))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IF('PP(3)'!Z21="","",IF('PP(3)'!AA21="BELUM TERAMPIL","BELUM TERAMPIL",'PP(3)'!Z21))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IF('PP(3)'!Z22="","",IF('PP(3)'!AA22="BELUM TERAMPIL","BELUM TERAMPIL",'PP(3)'!Z22))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IF('PP(3)'!Z23="","",IF('PP(3)'!AA23="BELUM TERAMPIL","BELUM TERAMPIL",'PP(3)'!Z23))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IF('PP(3)'!Z24="","",IF('PP(3)'!AA24="BELUM TERAMPIL","BELUM TERAMPIL",'PP(3)'!Z24))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IF('PP(3)'!Z25="","",IF('PP(3)'!AA25="BELUM TERAMPIL","BELUM TERAMPIL",'PP(3)'!Z25))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IF('PP(3)'!Z26="","",IF('PP(3)'!AA26="BELUM TERAMPIL","BELUM TERAMPIL",'PP(3)'!Z26))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IF('PP(3)'!Z27="","",IF('PP(3)'!AA27="BELUM TERAMPIL","BELUM TERAMPIL",'PP(3)'!Z27))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IF('PP(3)'!Z28="","",IF('PP(3)'!AA28="BELUM TERAMPIL","BELUM TERAMPIL",'PP(3)'!Z28))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IF('PP(3)'!Z29="","",IF('PP(3)'!AA29="BELUM TERAMPIL","BELUM TERAMPIL",'PP(3)'!Z29))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IF('PP(3)'!Z30="","",IF('PP(3)'!AA30="BELUM TERAMPIL","BELUM TERAMPIL",'PP(3)'!Z30))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IF('PP(3)'!Z31="","",IF('PP(3)'!AA31="BELUM TERAMPIL","BELUM TERAMPIL",'PP(3)'!Z31))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IF('PP(3)'!Z32="","",IF('PP(3)'!AA32="BELUM TERAMPIL","BELUM TERAMPIL",'PP(3)'!Z32))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IF('PP(3)'!Z33="","",IF('PP(3)'!AA33="BELUM TERAMPIL","BELUM TERAMPIL",'PP(3)'!Z33))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397" t="s">
        <v>31</v>
      </c>
      <c r="E40" s="398"/>
      <c r="F40" s="398"/>
      <c r="G40" s="398"/>
      <c r="H40" s="402"/>
      <c r="I40" s="254" t="s">
        <v>166</v>
      </c>
      <c r="J40" s="441" t="s">
        <v>19</v>
      </c>
      <c r="K40" s="442"/>
      <c r="L40" s="442"/>
      <c r="M40" s="443"/>
      <c r="N40" s="131"/>
    </row>
    <row r="41" spans="2:14" x14ac:dyDescent="0.25">
      <c r="B41" s="130"/>
      <c r="C41" s="12" t="s">
        <v>32</v>
      </c>
      <c r="D41" s="451" t="s">
        <v>179</v>
      </c>
      <c r="E41" s="452"/>
      <c r="F41" s="452"/>
      <c r="G41" s="452"/>
      <c r="H41" s="452"/>
      <c r="I41" s="255" t="e">
        <f>AVERAGE(J16:M37)</f>
        <v>#DIV/0!</v>
      </c>
      <c r="J41" s="444" t="str">
        <f>IF(C16="","",IF(SUMPRODUCT(ISNUMBER(J16:J37)*1)&lt;22-COUNTBLANK($C$16:$C$37),"BELUM TERAMPIL","TERAMPIL"))</f>
        <v>BELUM TERAMPIL</v>
      </c>
      <c r="K41" s="444"/>
      <c r="L41" s="444"/>
      <c r="M41" s="44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BERKENAAN",'PA(3)'!$E$53)</f>
        <v>TIDAK BERKENAAN</v>
      </c>
      <c r="J42" s="445" t="str">
        <f>IF($F$12&lt;4,"TIDAK BERKENAAN",'PA(3)'!$L$53)</f>
        <v>TIDAK BERKENAAN</v>
      </c>
      <c r="K42" s="445"/>
      <c r="L42" s="445"/>
      <c r="M42" s="445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Sosial'!$V13</f>
        <v/>
      </c>
      <c r="J43" s="440" t="str">
        <f>IF(I43="","",IF(AND(I43&gt;=69.5,I43&lt;&gt;"GAGAL"),"TERAMPIL","BELUM TERAMPIL"))</f>
        <v/>
      </c>
      <c r="K43" s="440"/>
      <c r="L43" s="440"/>
      <c r="M43" s="440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KESELURUHAN!P23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2:14" ht="15.75" thickTop="1" x14ac:dyDescent="0.25"/>
  </sheetData>
  <sheetProtection algorithmName="SHA-512" hashValue="X19rwtQB85rt9gTw2qJSbbjUncXjQknzHo7rkuqrWFVQLTvlhvmCUviQSGSoir2ubB0j8vW/pzvIS9FaHkGKsg==" saltValue="D4XWe4OmBO2+wu+1ir4pDw==" spinCount="100000" sheet="1" selectLockedCells="1"/>
  <mergeCells count="90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C36:D36"/>
    <mergeCell ref="E36:I36"/>
    <mergeCell ref="J36:M36"/>
    <mergeCell ref="C37:D37"/>
    <mergeCell ref="E37:I37"/>
    <mergeCell ref="J37:M37"/>
    <mergeCell ref="J40:M40"/>
    <mergeCell ref="J41:M41"/>
    <mergeCell ref="J42:M42"/>
    <mergeCell ref="D40:H40"/>
    <mergeCell ref="D41:H41"/>
    <mergeCell ref="J43:M43"/>
    <mergeCell ref="C48:M48"/>
    <mergeCell ref="J44:M44"/>
    <mergeCell ref="C46:D46"/>
    <mergeCell ref="E46:M46"/>
  </mergeCells>
  <conditionalFormatting sqref="C16:M37">
    <cfRule type="expression" dxfId="9" priority="1">
      <formula>$C16&lt;&gt;""</formula>
    </cfRule>
  </conditionalFormatting>
  <dataValidations count="1">
    <dataValidation type="list" allowBlank="1" showInputMessage="1" showErrorMessage="1" sqref="J44:M44" xr:uid="{00000000-0002-0000-0E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1:O77"/>
  <sheetViews>
    <sheetView view="pageBreakPreview" topLeftCell="A52" zoomScale="90" zoomScaleNormal="140" zoomScaleSheetLayoutView="90" workbookViewId="0">
      <selection activeCell="I65" sqref="I65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'PP(4)'!J3</f>
        <v>UMI HUMAIRA BINTI MD NIZAM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31" t="str">
        <f>'PP(4)'!D3</f>
        <v>950503-02-5664</v>
      </c>
      <c r="G4" s="431"/>
      <c r="H4" s="431"/>
      <c r="I4" s="431"/>
      <c r="J4" s="431"/>
      <c r="K4" s="431"/>
      <c r="L4" s="431"/>
      <c r="M4" s="43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IF('PP(4)'!Z12="","",IF('PP(4)'!AA12="BELUM TERAMPIL","BELUM TERAMPIL",'PP(4)'!Z12))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IF('PP(4)'!Z13="","",IF('PP(4)'!AA13="BELUM TERAMPIL","BELUM TERAMPIL",'PP(4)'!Z13))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IF('PP(4)'!Z14="","",IF('PP(4)'!AA14="BELUM TERAMPIL","BELUM TERAMPIL",'PP(4)'!Z14))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IF('PP(4)'!Z15="","",IF('PP(4)'!AA15="BELUM TERAMPIL","BELUM TERAMPIL",'PP(4)'!Z15))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IF('PP(4)'!Z16="","",IF('PP(4)'!AA16="BELUM TERAMPIL","BELUM TERAMPIL",'PP(4)'!Z16))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IF('PP(4)'!Z17="","",IF('PP(4)'!AA17="BELUM TERAMPIL","BELUM TERAMPIL",'PP(4)'!Z17))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IF('PP(4)'!Z18="","",IF('PP(4)'!AA18="BELUM TERAMPIL","BELUM TERAMPIL",'PP(4)'!Z18))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IF('PP(4)'!Z19="","",IF('PP(4)'!AA19="BELUM TERAMPIL","BELUM TERAMPIL",'PP(4)'!Z19))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IF('PP(4)'!Z20="","",IF('PP(4)'!AA20="BELUM TERAMPIL","BELUM TERAMPIL",'PP(4)'!Z20))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IF('PP(4)'!Z21="","",IF('PP(4)'!AA21="BELUM TERAMPIL","BELUM TERAMPIL",'PP(4)'!Z21))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IF('PP(4)'!Z22="","",IF('PP(4)'!AA22="BELUM TERAMPIL","BELUM TERAMPIL",'PP(4)'!Z22))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IF('PP(4)'!Z23="","",IF('PP(4)'!AA23="BELUM TERAMPIL","BELUM TERAMPIL",'PP(4)'!Z23))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IF('PP(4)'!Z24="","",IF('PP(4)'!AA24="BELUM TERAMPIL","BELUM TERAMPIL",'PP(4)'!Z24))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IF('PP(4)'!Z25="","",IF('PP(4)'!AA25="BELUM TERAMPIL","BELUM TERAMPIL",'PP(4)'!Z25))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IF('PP(4)'!Z26="","",IF('PP(4)'!AA26="BELUM TERAMPIL","BELUM TERAMPIL",'PP(4)'!Z26))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IF('PP(4)'!Z27="","",IF('PP(4)'!AA27="BELUM TERAMPIL","BELUM TERAMPIL",'PP(4)'!Z27))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IF('PP(4)'!Z28="","",IF('PP(4)'!AA28="BELUM TERAMPIL","BELUM TERAMPIL",'PP(4)'!Z28))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IF('PP(4)'!Z29="","",IF('PP(4)'!AA29="BELUM TERAMPIL","BELUM TERAMPIL",'PP(4)'!Z29))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IF('PP(4)'!Z30="","",IF('PP(4)'!AA30="BELUM TERAMPIL","BELUM TERAMPIL",'PP(4)'!Z30))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IF('PP(4)'!Z31="","",IF('PP(4)'!AA31="BELUM TERAMPIL","BELUM TERAMPIL",'PP(4)'!Z31))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IF('PP(4)'!Z32="","",IF('PP(4)'!AA32="BELUM TERAMPIL","BELUM TERAMPIL",'PP(4)'!Z32))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IF('PP(4)'!Z33="","",IF('PP(4)'!AA33="BELUM TERAMPIL","BELUM TERAMPIL",'PP(4)'!Z33))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397" t="s">
        <v>31</v>
      </c>
      <c r="E40" s="398"/>
      <c r="F40" s="398"/>
      <c r="G40" s="398"/>
      <c r="H40" s="402"/>
      <c r="I40" s="254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451" t="s">
        <v>179</v>
      </c>
      <c r="E41" s="452"/>
      <c r="F41" s="452"/>
      <c r="G41" s="452"/>
      <c r="H41" s="452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BERKENAAN",'PA(4)'!$E$53)</f>
        <v>TIDAK BERKENAAN</v>
      </c>
      <c r="J42" s="420" t="str">
        <f>IF($F$12&lt;4,"TIDAK BERKENAAN",'PA(4)'!$L$53)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Sosial'!$V14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KESELURUHAN!P24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2:14" ht="15.75" thickTop="1" x14ac:dyDescent="0.25"/>
  </sheetData>
  <sheetProtection algorithmName="SHA-512" hashValue="Xg4nsvuLoGPEMG5KDjGDCw6Rrq4Pv0aARHLM7hyNPLjvgMe2/0MYYym84rehpPwfoGYFtq0hzgGM1G+1/OzxTw==" saltValue="uqyH5oa+H4g5fpC3oXg6dw==" spinCount="100000" sheet="1" selectLockedCells="1"/>
  <mergeCells count="90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C36:D36"/>
    <mergeCell ref="E36:I36"/>
    <mergeCell ref="J36:M36"/>
    <mergeCell ref="C37:D37"/>
    <mergeCell ref="E37:I37"/>
    <mergeCell ref="J37:M37"/>
    <mergeCell ref="J40:M40"/>
    <mergeCell ref="J41:M41"/>
    <mergeCell ref="J42:M42"/>
    <mergeCell ref="D40:H40"/>
    <mergeCell ref="D41:H41"/>
    <mergeCell ref="J43:M43"/>
    <mergeCell ref="C48:M48"/>
    <mergeCell ref="J44:M44"/>
    <mergeCell ref="C46:D46"/>
    <mergeCell ref="E46:M46"/>
  </mergeCells>
  <conditionalFormatting sqref="C16:D37">
    <cfRule type="expression" dxfId="8" priority="2">
      <formula>$C16&lt;&gt;""</formula>
    </cfRule>
  </conditionalFormatting>
  <conditionalFormatting sqref="C16:M37">
    <cfRule type="expression" dxfId="7" priority="1">
      <formula>$C16&lt;&gt;""</formula>
    </cfRule>
  </conditionalFormatting>
  <dataValidations count="1">
    <dataValidation type="list" allowBlank="1" showInputMessage="1" showErrorMessage="1" sqref="J44:M44" xr:uid="{00000000-0002-0000-0F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1:O77"/>
  <sheetViews>
    <sheetView view="pageBreakPreview" topLeftCell="A52" zoomScale="90" zoomScaleNormal="140" zoomScaleSheetLayoutView="90" workbookViewId="0">
      <selection activeCell="J72" sqref="J72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'PP(5)'!J3</f>
        <v>NUR FATIN MUDZALIFAH BINTI MOHTAR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31" t="str">
        <f>'PP(5)'!D3</f>
        <v>950328-02-5180</v>
      </c>
      <c r="G4" s="431"/>
      <c r="H4" s="431"/>
      <c r="I4" s="431"/>
      <c r="J4" s="431"/>
      <c r="K4" s="431"/>
      <c r="L4" s="431"/>
      <c r="M4" s="43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IF('PP(5)'!Z12="","",IF('PP(5)'!AA12="BELUM TERAMPIL","BELUM TERAMPIL",'PP(5)'!Z12))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IF('PP(5)'!Z13="","",IF('PP(5)'!AA13="BELUM TERAMPIL","BELUM TERAMPIL",'PP(5)'!Z13))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IF('PP(5)'!Z14="","",IF('PP(5)'!AA14="BELUM TERAMPIL","BELUM TERAMPIL",'PP(5)'!Z14))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IF('PP(5)'!Z15="","",IF('PP(5)'!AA15="BELUM TERAMPIL","BELUM TERAMPIL",'PP(5)'!Z15))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IF('PP(5)'!Z16="","",IF('PP(5)'!AA16="BELUM TERAMPIL","BELUM TERAMPIL",'PP(5)'!Z16))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IF('PP(5)'!Z17="","",IF('PP(5)'!AA17="BELUM TERAMPIL","BELUM TERAMPIL",'PP(5)'!Z17))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IF('PP(5)'!Z18="","",IF('PP(5)'!AA18="BELUM TERAMPIL","BELUM TERAMPIL",'PP(5)'!Z18))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IF('PP(5)'!Z19="","",IF('PP(5)'!AA19="BELUM TERAMPIL","BELUM TERAMPIL",'PP(5)'!Z19))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IF('PP(5)'!Z20="","",IF('PP(5)'!AA20="BELUM TERAMPIL","BELUM TERAMPIL",'PP(5)'!Z20))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IF('PP(5)'!Z21="","",IF('PP(5)'!AA21="BELUM TERAMPIL","BELUM TERAMPIL",'PP(5)'!Z21))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IF('PP(5)'!Z22="","",IF('PP(5)'!AA22="BELUM TERAMPIL","BELUM TERAMPIL",'PP(5)'!Z22))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IF('PP(5)'!Z23="","",IF('PP(5)'!AA23="BELUM TERAMPIL","BELUM TERAMPIL",'PP(5)'!Z23))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IF('PP(5)'!Z24="","",IF('PP(5)'!AA24="BELUM TERAMPIL","BELUM TERAMPIL",'PP(5)'!Z24))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IF('PP(5)'!Z25="","",IF('PP(5)'!AA25="BELUM TERAMPIL","BELUM TERAMPIL",'PP(5)'!Z25))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IF('PP(5)'!Z26="","",IF('PP(5)'!AA26="BELUM TERAMPIL","BELUM TERAMPIL",'PP(5)'!Z26))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IF('PP(5)'!Z27="","",IF('PP(5)'!AA27="BELUM TERAMPIL","BELUM TERAMPIL",'PP(5)'!Z27))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IF('PP(5)'!Z28="","",IF('PP(5)'!AA28="BELUM TERAMPIL","BELUM TERAMPIL",'PP(5)'!Z28))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IF('PP(5)'!Z29="","",IF('PP(5)'!AA29="BELUM TERAMPIL","BELUM TERAMPIL",'PP(5)'!Z29))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IF('PP(5)'!Z30="","",IF('PP(5)'!AA30="BELUM TERAMPIL","BELUM TERAMPIL",'PP(5)'!Z30))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IF('PP(5)'!Z31="","",IF('PP(5)'!AA31="BELUM TERAMPIL","BELUM TERAMPIL",'PP(5)'!Z31))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IF('PP(5)'!Z32="","",IF('PP(5)'!AA32="BELUM TERAMPIL","BELUM TERAMPIL",'PP(5)'!Z32))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IF('PP(5)'!Z33="","",IF('PP(5)'!AA33="BELUM TERAMPIL","BELUM TERAMPIL",'PP(5)'!Z33))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245" t="s">
        <v>31</v>
      </c>
      <c r="E40" s="245"/>
      <c r="F40" s="245"/>
      <c r="G40" s="245"/>
      <c r="H40" s="245"/>
      <c r="I40" s="257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238" t="s">
        <v>126</v>
      </c>
      <c r="E41" s="239"/>
      <c r="F41" s="239"/>
      <c r="G41" s="239"/>
      <c r="H41" s="239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BERKENAAN",'PA(5)'!$D$51)</f>
        <v>TIDAK BERKENAAN</v>
      </c>
      <c r="J42" s="420" t="str">
        <f>IF($F$12&lt;4,"TIDAK BERKENAAN",'PA(5)'!$K$51)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Sosial'!$V15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KESELURUHAN!P25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2:14" ht="15.75" thickTop="1" x14ac:dyDescent="0.25"/>
  </sheetData>
  <sheetProtection algorithmName="SHA-512" hashValue="h6gFX6xXOl5pASApdVsoRWgEk3TMooZuY602/Z5cf5/rxFa150LYuNYVXfkxM41vAaIszIvEEH0PsvonfKFN9w==" saltValue="D9uPQU6QmZxNdIkxJtNUnw==" spinCount="100000" sheet="1" selectLockedCells="1"/>
  <mergeCells count="88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C36:D36"/>
    <mergeCell ref="E36:I36"/>
    <mergeCell ref="J36:M36"/>
    <mergeCell ref="C37:D37"/>
    <mergeCell ref="E37:I37"/>
    <mergeCell ref="J37:M37"/>
    <mergeCell ref="J43:M43"/>
    <mergeCell ref="C48:M48"/>
    <mergeCell ref="J44:M44"/>
    <mergeCell ref="C46:D46"/>
    <mergeCell ref="E46:M46"/>
  </mergeCells>
  <conditionalFormatting sqref="C16:M37">
    <cfRule type="expression" dxfId="6" priority="1">
      <formula>$C16&lt;&gt;""</formula>
    </cfRule>
  </conditionalFormatting>
  <dataValidations count="1">
    <dataValidation type="list" allowBlank="1" showInputMessage="1" showErrorMessage="1" sqref="J44:M44" xr:uid="{00000000-0002-0000-10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1:O77"/>
  <sheetViews>
    <sheetView view="pageBreakPreview" topLeftCell="A58" zoomScale="90" zoomScaleNormal="140" zoomScaleSheetLayoutView="90" workbookViewId="0">
      <selection activeCell="I70" sqref="I70"/>
    </sheetView>
  </sheetViews>
  <sheetFormatPr defaultColWidth="8.7109375" defaultRowHeight="15" x14ac:dyDescent="0.25"/>
  <cols>
    <col min="1" max="1" width="4" style="80" customWidth="1"/>
    <col min="2" max="2" width="4.42578125" style="80" customWidth="1"/>
    <col min="3" max="3" width="6.140625" style="80" customWidth="1"/>
    <col min="4" max="4" width="25.7109375" style="80" customWidth="1"/>
    <col min="5" max="5" width="1.28515625" style="80" customWidth="1"/>
    <col min="6" max="7" width="16" style="80" customWidth="1"/>
    <col min="8" max="8" width="2.85546875" style="80" customWidth="1"/>
    <col min="9" max="9" width="29.42578125" style="80" customWidth="1"/>
    <col min="10" max="10" width="4.7109375" style="80" customWidth="1"/>
    <col min="11" max="11" width="5.140625" style="80" customWidth="1"/>
    <col min="12" max="12" width="5.42578125" style="80" customWidth="1"/>
    <col min="13" max="13" width="6.5703125" style="80" customWidth="1"/>
    <col min="14" max="14" width="4.42578125" style="80" customWidth="1"/>
    <col min="15" max="15" width="3.85546875" style="80" customWidth="1"/>
    <col min="16" max="16384" width="8.7109375" style="80"/>
  </cols>
  <sheetData>
    <row r="1" spans="2:15" ht="15.75" thickBot="1" x14ac:dyDescent="0.3">
      <c r="O1" s="269" t="s">
        <v>232</v>
      </c>
    </row>
    <row r="2" spans="2:15" ht="21.75" thickTop="1" x14ac:dyDescent="0.35">
      <c r="B2" s="3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4"/>
    </row>
    <row r="3" spans="2:15" x14ac:dyDescent="0.25">
      <c r="B3" s="5"/>
      <c r="C3" s="9">
        <v>1</v>
      </c>
      <c r="D3" s="87" t="s">
        <v>12</v>
      </c>
      <c r="E3" s="10" t="s">
        <v>24</v>
      </c>
      <c r="F3" s="429" t="str">
        <f>'PP(6)'!J3</f>
        <v>SITI SYAHIRA MUNIRA BINTI SHAIFUL NIZAM</v>
      </c>
      <c r="G3" s="430"/>
      <c r="H3" s="430"/>
      <c r="I3" s="430"/>
      <c r="J3" s="430"/>
      <c r="K3" s="430"/>
      <c r="L3" s="430"/>
      <c r="M3" s="430"/>
      <c r="N3" s="6"/>
    </row>
    <row r="4" spans="2:15" x14ac:dyDescent="0.25">
      <c r="B4" s="5"/>
      <c r="C4" s="9">
        <v>2</v>
      </c>
      <c r="D4" s="87" t="s">
        <v>25</v>
      </c>
      <c r="E4" s="10" t="s">
        <v>24</v>
      </c>
      <c r="F4" s="461" t="str">
        <f>'PP(6)'!D3</f>
        <v>950311-02-5934</v>
      </c>
      <c r="G4" s="461"/>
      <c r="H4" s="461"/>
      <c r="I4" s="461"/>
      <c r="J4" s="461"/>
      <c r="K4" s="461"/>
      <c r="L4" s="461"/>
      <c r="M4" s="461"/>
      <c r="N4" s="6"/>
    </row>
    <row r="5" spans="2:15" x14ac:dyDescent="0.25">
      <c r="B5" s="5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6"/>
    </row>
    <row r="6" spans="2:15" ht="15" customHeight="1" x14ac:dyDescent="0.25">
      <c r="B6" s="5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6"/>
    </row>
    <row r="7" spans="2:15" x14ac:dyDescent="0.25">
      <c r="B7" s="5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6"/>
    </row>
    <row r="8" spans="2:15" x14ac:dyDescent="0.25">
      <c r="B8" s="5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6"/>
    </row>
    <row r="9" spans="2:15" ht="15" customHeight="1" x14ac:dyDescent="0.25">
      <c r="B9" s="5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6"/>
    </row>
    <row r="10" spans="2:15" ht="15" customHeight="1" x14ac:dyDescent="0.25">
      <c r="B10" s="5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260"/>
      <c r="I10" s="260"/>
      <c r="J10" s="260"/>
      <c r="K10" s="260"/>
      <c r="L10" s="260"/>
      <c r="M10" s="260"/>
      <c r="N10" s="6"/>
    </row>
    <row r="11" spans="2:15" ht="15" customHeight="1" x14ac:dyDescent="0.25">
      <c r="B11" s="5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260"/>
      <c r="I11" s="260"/>
      <c r="J11" s="260"/>
      <c r="K11" s="260"/>
      <c r="L11" s="260"/>
      <c r="M11" s="260"/>
      <c r="N11" s="6"/>
    </row>
    <row r="12" spans="2:15" x14ac:dyDescent="0.25">
      <c r="B12" s="5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6"/>
    </row>
    <row r="13" spans="2:15" ht="15.75" thickBot="1" x14ac:dyDescent="0.3">
      <c r="B13" s="5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6"/>
    </row>
    <row r="14" spans="2:15" ht="16.5" thickBot="1" x14ac:dyDescent="0.3">
      <c r="B14" s="5"/>
      <c r="C14" s="458" t="s">
        <v>145</v>
      </c>
      <c r="D14" s="459"/>
      <c r="E14" s="459"/>
      <c r="F14" s="459"/>
      <c r="G14" s="459"/>
      <c r="H14" s="459"/>
      <c r="I14" s="459"/>
      <c r="J14" s="459"/>
      <c r="K14" s="459"/>
      <c r="L14" s="459"/>
      <c r="M14" s="460"/>
      <c r="N14" s="6"/>
    </row>
    <row r="15" spans="2:15" ht="15" customHeight="1" x14ac:dyDescent="0.25">
      <c r="B15" s="5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6"/>
    </row>
    <row r="16" spans="2:15" ht="15" customHeight="1" x14ac:dyDescent="0.25">
      <c r="B16" s="5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IF('PP(6)'!Z12="","",IF('PP(6)'!AA12="BELUM TERAMPIL","BELUM TERAMPIL",'PP(6)'!Z12))</f>
        <v/>
      </c>
      <c r="K16" s="450"/>
      <c r="L16" s="450"/>
      <c r="M16" s="450"/>
      <c r="N16" s="6"/>
    </row>
    <row r="17" spans="2:14" ht="14.45" customHeight="1" x14ac:dyDescent="0.25">
      <c r="B17" s="5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IF('PP(6)'!Z13="","",IF('PP(6)'!AA13="BELUM TERAMPIL","BELUM TERAMPIL",'PP(6)'!Z13))</f>
        <v/>
      </c>
      <c r="K17" s="450"/>
      <c r="L17" s="450"/>
      <c r="M17" s="450"/>
      <c r="N17" s="6"/>
    </row>
    <row r="18" spans="2:14" ht="14.45" customHeight="1" x14ac:dyDescent="0.25">
      <c r="B18" s="5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IF('PP(6)'!Z14="","",IF('PP(6)'!AA14="BELUM TERAMPIL","BELUM TERAMPIL",'PP(6)'!Z14))</f>
        <v/>
      </c>
      <c r="K18" s="450"/>
      <c r="L18" s="450"/>
      <c r="M18" s="450"/>
      <c r="N18" s="6"/>
    </row>
    <row r="19" spans="2:14" ht="14.45" customHeight="1" x14ac:dyDescent="0.25">
      <c r="B19" s="5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IF('PP(6)'!Z15="","",IF('PP(6)'!AA15="BELUM TERAMPIL","BELUM TERAMPIL",'PP(6)'!Z15))</f>
        <v/>
      </c>
      <c r="K19" s="450"/>
      <c r="L19" s="450"/>
      <c r="M19" s="450"/>
      <c r="N19" s="6"/>
    </row>
    <row r="20" spans="2:14" ht="14.45" customHeight="1" x14ac:dyDescent="0.25">
      <c r="B20" s="5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IF('PP(6)'!Z16="","",IF('PP(6)'!AA16="BELUM TERAMPIL","BELUM TERAMPIL",'PP(6)'!Z16))</f>
        <v/>
      </c>
      <c r="K20" s="450"/>
      <c r="L20" s="450"/>
      <c r="M20" s="450"/>
      <c r="N20" s="6"/>
    </row>
    <row r="21" spans="2:14" ht="14.45" customHeight="1" x14ac:dyDescent="0.25">
      <c r="B21" s="5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IF('PP(6)'!Z17="","",IF('PP(6)'!AA17="BELUM TERAMPIL","BELUM TERAMPIL",'PP(6)'!Z17))</f>
        <v/>
      </c>
      <c r="K21" s="450"/>
      <c r="L21" s="450"/>
      <c r="M21" s="450"/>
      <c r="N21" s="6"/>
    </row>
    <row r="22" spans="2:14" ht="14.45" customHeight="1" x14ac:dyDescent="0.25">
      <c r="B22" s="5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IF('PP(6)'!Z18="","",IF('PP(6)'!AA18="BELUM TERAMPIL","BELUM TERAMPIL",'PP(6)'!Z18))</f>
        <v/>
      </c>
      <c r="K22" s="450"/>
      <c r="L22" s="450"/>
      <c r="M22" s="450"/>
      <c r="N22" s="6"/>
    </row>
    <row r="23" spans="2:14" ht="14.45" customHeight="1" x14ac:dyDescent="0.25">
      <c r="B23" s="5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IF('PP(6)'!Z19="","",IF('PP(6)'!AA19="BELUM TERAMPIL","BELUM TERAMPIL",'PP(6)'!Z19))</f>
        <v/>
      </c>
      <c r="K23" s="450"/>
      <c r="L23" s="450"/>
      <c r="M23" s="450"/>
      <c r="N23" s="6"/>
    </row>
    <row r="24" spans="2:14" ht="14.45" customHeight="1" x14ac:dyDescent="0.25">
      <c r="B24" s="5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IF('PP(6)'!Z20="","",IF('PP(6)'!AA20="BELUM TERAMPIL","BELUM TERAMPIL",'PP(6)'!Z20))</f>
        <v/>
      </c>
      <c r="K24" s="450"/>
      <c r="L24" s="450"/>
      <c r="M24" s="450"/>
      <c r="N24" s="6"/>
    </row>
    <row r="25" spans="2:14" ht="14.45" customHeight="1" x14ac:dyDescent="0.25">
      <c r="B25" s="5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IF('PP(6)'!Z21="","",IF('PP(6)'!AA21="BELUM TERAMPIL","BELUM TERAMPIL",'PP(6)'!Z21))</f>
        <v/>
      </c>
      <c r="K25" s="450"/>
      <c r="L25" s="450"/>
      <c r="M25" s="450"/>
      <c r="N25" s="6"/>
    </row>
    <row r="26" spans="2:14" ht="14.45" customHeight="1" x14ac:dyDescent="0.25">
      <c r="B26" s="5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IF('PP(6)'!Z22="","",IF('PP(6)'!AA22="BELUM TERAMPIL","BELUM TERAMPIL",'PP(6)'!Z22))</f>
        <v/>
      </c>
      <c r="K26" s="450"/>
      <c r="L26" s="450"/>
      <c r="M26" s="450"/>
      <c r="N26" s="6"/>
    </row>
    <row r="27" spans="2:14" ht="14.45" customHeight="1" x14ac:dyDescent="0.25">
      <c r="B27" s="5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IF('PP(6)'!Z23="","",IF('PP(6)'!AA23="BELUM TERAMPIL","BELUM TERAMPIL",'PP(6)'!Z23))</f>
        <v/>
      </c>
      <c r="K27" s="450"/>
      <c r="L27" s="450"/>
      <c r="M27" s="450"/>
      <c r="N27" s="6"/>
    </row>
    <row r="28" spans="2:14" ht="14.45" customHeight="1" x14ac:dyDescent="0.25">
      <c r="B28" s="5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IF('PP(6)'!Z24="","",IF('PP(6)'!AA24="BELUM TERAMPIL","BELUM TERAMPIL",'PP(6)'!Z24))</f>
        <v/>
      </c>
      <c r="K28" s="450"/>
      <c r="L28" s="450"/>
      <c r="M28" s="450"/>
      <c r="N28" s="6"/>
    </row>
    <row r="29" spans="2:14" ht="14.45" customHeight="1" x14ac:dyDescent="0.25">
      <c r="B29" s="5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IF('PP(6)'!Z25="","",IF('PP(6)'!AA25="BELUM TERAMPIL","BELUM TERAMPIL",'PP(6)'!Z25))</f>
        <v/>
      </c>
      <c r="K29" s="450"/>
      <c r="L29" s="450"/>
      <c r="M29" s="450"/>
      <c r="N29" s="6"/>
    </row>
    <row r="30" spans="2:14" ht="14.45" customHeight="1" x14ac:dyDescent="0.25">
      <c r="B30" s="5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IF('PP(6)'!Z26="","",IF('PP(6)'!AA26="BELUM TERAMPIL","BELUM TERAMPIL",'PP(6)'!Z26))</f>
        <v/>
      </c>
      <c r="K30" s="450"/>
      <c r="L30" s="450"/>
      <c r="M30" s="450"/>
      <c r="N30" s="6"/>
    </row>
    <row r="31" spans="2:14" ht="14.45" customHeight="1" x14ac:dyDescent="0.25">
      <c r="B31" s="5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IF('PP(6)'!Z27="","",IF('PP(6)'!AA27="BELUM TERAMPIL","BELUM TERAMPIL",'PP(6)'!Z27))</f>
        <v/>
      </c>
      <c r="K31" s="450"/>
      <c r="L31" s="450"/>
      <c r="M31" s="450"/>
      <c r="N31" s="6"/>
    </row>
    <row r="32" spans="2:14" ht="14.45" customHeight="1" x14ac:dyDescent="0.25">
      <c r="B32" s="5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IF('PP(6)'!Z28="","",IF('PP(6)'!AA28="BELUM TERAMPIL","BELUM TERAMPIL",'PP(6)'!Z28))</f>
        <v/>
      </c>
      <c r="K32" s="450"/>
      <c r="L32" s="450"/>
      <c r="M32" s="450"/>
      <c r="N32" s="6"/>
    </row>
    <row r="33" spans="2:14" ht="14.45" customHeight="1" x14ac:dyDescent="0.25">
      <c r="B33" s="5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IF('PP(6)'!Z29="","",IF('PP(6)'!AA29="BELUM TERAMPIL","BELUM TERAMPIL",'PP(6)'!Z29))</f>
        <v/>
      </c>
      <c r="K33" s="450"/>
      <c r="L33" s="450"/>
      <c r="M33" s="450"/>
      <c r="N33" s="6"/>
    </row>
    <row r="34" spans="2:14" ht="14.45" customHeight="1" x14ac:dyDescent="0.25">
      <c r="B34" s="5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IF('PP(6)'!Z30="","",IF('PP(6)'!AA30="BELUM TERAMPIL","BELUM TERAMPIL",'PP(6)'!Z30))</f>
        <v/>
      </c>
      <c r="K34" s="450"/>
      <c r="L34" s="450"/>
      <c r="M34" s="450"/>
      <c r="N34" s="6"/>
    </row>
    <row r="35" spans="2:14" ht="14.45" customHeight="1" x14ac:dyDescent="0.25">
      <c r="B35" s="5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IF('PP(6)'!Z31="","",IF('PP(6)'!AA31="BELUM TERAMPIL","BELUM TERAMPIL",'PP(6)'!Z31))</f>
        <v/>
      </c>
      <c r="K35" s="450"/>
      <c r="L35" s="450"/>
      <c r="M35" s="450"/>
      <c r="N35" s="6"/>
    </row>
    <row r="36" spans="2:14" ht="14.45" customHeight="1" x14ac:dyDescent="0.25">
      <c r="B36" s="5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IF('PP(6)'!Z32="","",IF('PP(6)'!AA32="BELUM TERAMPIL","BELUM TERAMPIL",'PP(6)'!Z32))</f>
        <v/>
      </c>
      <c r="K36" s="450"/>
      <c r="L36" s="450"/>
      <c r="M36" s="450"/>
      <c r="N36" s="6"/>
    </row>
    <row r="37" spans="2:14" ht="14.45" customHeight="1" x14ac:dyDescent="0.25">
      <c r="B37" s="5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IF('PP(6)'!Z33="","",IF('PP(6)'!AA33="BELUM TERAMPIL","BELUM TERAMPIL",'PP(6)'!Z33))</f>
        <v/>
      </c>
      <c r="K37" s="450"/>
      <c r="L37" s="450"/>
      <c r="M37" s="450"/>
      <c r="N37" s="6"/>
    </row>
    <row r="38" spans="2:14" ht="15.75" thickBot="1" x14ac:dyDescent="0.3">
      <c r="B38" s="27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31"/>
    </row>
    <row r="39" spans="2:14" ht="16.5" thickTop="1" thickBot="1" x14ac:dyDescent="0.3">
      <c r="B39" s="5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6"/>
    </row>
    <row r="40" spans="2:14" ht="16.5" customHeight="1" thickBot="1" x14ac:dyDescent="0.3">
      <c r="B40" s="5"/>
      <c r="C40" s="33" t="s">
        <v>81</v>
      </c>
      <c r="D40" s="245" t="s">
        <v>31</v>
      </c>
      <c r="E40" s="245"/>
      <c r="F40" s="245"/>
      <c r="G40" s="245"/>
      <c r="H40" s="245"/>
      <c r="I40" s="257" t="s">
        <v>166</v>
      </c>
      <c r="J40" s="397" t="s">
        <v>19</v>
      </c>
      <c r="K40" s="398"/>
      <c r="L40" s="398"/>
      <c r="M40" s="402"/>
      <c r="N40" s="6"/>
    </row>
    <row r="41" spans="2:14" x14ac:dyDescent="0.25">
      <c r="B41" s="5"/>
      <c r="C41" s="12" t="s">
        <v>32</v>
      </c>
      <c r="D41" s="451" t="s">
        <v>179</v>
      </c>
      <c r="E41" s="452"/>
      <c r="F41" s="452"/>
      <c r="G41" s="452"/>
      <c r="H41" s="452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6"/>
    </row>
    <row r="42" spans="2:14" x14ac:dyDescent="0.25">
      <c r="B42" s="5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BERKENAAN",'PA(6)'!$D$51)</f>
        <v>TIDAK BERKENAAN</v>
      </c>
      <c r="J42" s="420" t="str">
        <f>IF($F$12&lt;4,"TIDAK BERKENAAN",'PA(6)'!$K$51)</f>
        <v>TIDAK BERKENAAN</v>
      </c>
      <c r="K42" s="420"/>
      <c r="L42" s="420"/>
      <c r="M42" s="421"/>
      <c r="N42" s="6"/>
    </row>
    <row r="43" spans="2:14" x14ac:dyDescent="0.25">
      <c r="B43" s="5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Sosial'!$V16</f>
        <v/>
      </c>
      <c r="J43" s="453" t="str">
        <f>IF(I43="","",IF(AND(I43&gt;=69.5,I43&lt;&gt;"GAGAL"),"TERAMPIL","BELUM TERAMPIL"))</f>
        <v/>
      </c>
      <c r="K43" s="453"/>
      <c r="L43" s="453"/>
      <c r="M43" s="454"/>
      <c r="N43" s="6"/>
    </row>
    <row r="44" spans="2:14" x14ac:dyDescent="0.25">
      <c r="B44" s="5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6"/>
    </row>
    <row r="45" spans="2:14" ht="15.75" thickBot="1" x14ac:dyDescent="0.3">
      <c r="B45" s="5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6"/>
    </row>
    <row r="46" spans="2:14" ht="15" customHeight="1" thickBot="1" x14ac:dyDescent="0.3">
      <c r="B46" s="14"/>
      <c r="C46" s="455" t="s">
        <v>19</v>
      </c>
      <c r="D46" s="456"/>
      <c r="E46" s="455" t="str">
        <f>KESELURUHAN!P26</f>
        <v>BELUM TERAMPIL</v>
      </c>
      <c r="F46" s="456"/>
      <c r="G46" s="456"/>
      <c r="H46" s="456"/>
      <c r="I46" s="456"/>
      <c r="J46" s="456"/>
      <c r="K46" s="456"/>
      <c r="L46" s="456"/>
      <c r="M46" s="457"/>
      <c r="N46" s="15"/>
    </row>
    <row r="47" spans="2:14" ht="15.75" thickBot="1" x14ac:dyDescent="0.3">
      <c r="B47" s="14"/>
      <c r="C47" s="26"/>
      <c r="D47" s="26"/>
      <c r="E47" s="16"/>
      <c r="F47" s="16"/>
      <c r="G47" s="16"/>
      <c r="H47" s="16"/>
      <c r="I47" s="17"/>
      <c r="J47" s="17"/>
      <c r="K47" s="17"/>
      <c r="L47" s="17"/>
      <c r="M47" s="17"/>
      <c r="N47" s="18"/>
    </row>
    <row r="48" spans="2:14" ht="15.75" thickBot="1" x14ac:dyDescent="0.3">
      <c r="B48" s="5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6"/>
    </row>
    <row r="49" spans="2:14" x14ac:dyDescent="0.25">
      <c r="B49" s="5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6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153"/>
      <c r="C76" s="154"/>
      <c r="D76" s="154"/>
      <c r="E76" s="155"/>
      <c r="F76" s="155"/>
      <c r="G76" s="155"/>
      <c r="H76" s="154"/>
      <c r="I76" s="154"/>
      <c r="J76" s="154"/>
      <c r="K76" s="154"/>
      <c r="L76" s="154"/>
      <c r="M76" s="154"/>
      <c r="N76" s="156"/>
    </row>
    <row r="77" spans="2:14" ht="15.75" thickTop="1" x14ac:dyDescent="0.25"/>
  </sheetData>
  <sheetProtection algorithmName="SHA-512" hashValue="/Drc0TI/JgvEHYvHNoH/rePRmUhf9TpltGBHkc45gIzM7ZsxDuBOQlZkKpu85lnfEOFF3dzDp5mRDkNO1atZrA==" saltValue="bow+wnIGmZabLGnG9euvOQ==" spinCount="100000" sheet="1" selectLockedCells="1"/>
  <mergeCells count="89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C36:D36"/>
    <mergeCell ref="E36:I36"/>
    <mergeCell ref="J36:M36"/>
    <mergeCell ref="C37:D37"/>
    <mergeCell ref="E37:I37"/>
    <mergeCell ref="J37:M37"/>
    <mergeCell ref="J43:M43"/>
    <mergeCell ref="D41:H41"/>
    <mergeCell ref="C48:M48"/>
    <mergeCell ref="J44:M44"/>
    <mergeCell ref="C46:D46"/>
    <mergeCell ref="E46:M46"/>
  </mergeCells>
  <conditionalFormatting sqref="C16:M37">
    <cfRule type="expression" dxfId="5" priority="1">
      <formula>$C16&lt;&gt;""</formula>
    </cfRule>
  </conditionalFormatting>
  <dataValidations count="1">
    <dataValidation type="list" allowBlank="1" showInputMessage="1" showErrorMessage="1" sqref="J44:M44" xr:uid="{00000000-0002-0000-11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1:O77"/>
  <sheetViews>
    <sheetView view="pageBreakPreview" topLeftCell="A50" zoomScale="90" zoomScaleNormal="140" zoomScaleSheetLayoutView="90" workbookViewId="0">
      <selection activeCell="M70" sqref="M70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'PP(7)'!J3</f>
        <v>SAFIRAH BINTI YAHYA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61" t="str">
        <f>'PP(7)'!D3</f>
        <v>940104-02-5254</v>
      </c>
      <c r="G4" s="461"/>
      <c r="H4" s="461"/>
      <c r="I4" s="461"/>
      <c r="J4" s="461"/>
      <c r="K4" s="461"/>
      <c r="L4" s="461"/>
      <c r="M4" s="46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IF('PP(7)'!Z12="","",IF('PP(7)'!AA12="BELUM TERAMPIL","BELUM TERAMPIL",'PP(7)'!Z12))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IF('PP(7)'!Z13="","",IF('PP(7)'!AA13="BELUM TERAMPIL","BELUM TERAMPIL",'PP(7)'!Z13))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IF('PP(7)'!Z14="","",IF('PP(7)'!AA14="BELUM TERAMPIL","BELUM TERAMPIL",'PP(7)'!Z14))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IF('PP(7)'!Z15="","",IF('PP(7)'!AA15="BELUM TERAMPIL","BELUM TERAMPIL",'PP(7)'!Z15))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IF('PP(7)'!Z16="","",IF('PP(7)'!AA16="BELUM TERAMPIL","BELUM TERAMPIL",'PP(7)'!Z16))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IF('PP(7)'!Z17="","",IF('PP(7)'!AA17="BELUM TERAMPIL","BELUM TERAMPIL",'PP(7)'!Z17))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IF('PP(7)'!Z18="","",IF('PP(7)'!AA18="BELUM TERAMPIL","BELUM TERAMPIL",'PP(7)'!Z18))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IF('PP(7)'!Z19="","",IF('PP(7)'!AA19="BELUM TERAMPIL","BELUM TERAMPIL",'PP(7)'!Z19))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IF('PP(7)'!Z20="","",IF('PP(7)'!AA20="BELUM TERAMPIL","BELUM TERAMPIL",'PP(7)'!Z20))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IF('PP(7)'!Z21="","",IF('PP(7)'!AA21="BELUM TERAMPIL","BELUM TERAMPIL",'PP(7)'!Z21))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IF('PP(7)'!Z22="","",IF('PP(7)'!AA22="BELUM TERAMPIL","BELUM TERAMPIL",'PP(7)'!Z22))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IF('PP(7)'!Z23="","",IF('PP(7)'!AA23="BELUM TERAMPIL","BELUM TERAMPIL",'PP(7)'!Z23))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IF('PP(7)'!Z24="","",IF('PP(7)'!AA24="BELUM TERAMPIL","BELUM TERAMPIL",'PP(7)'!Z24))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IF('PP(7)'!Z25="","",IF('PP(7)'!AA25="BELUM TERAMPIL","BELUM TERAMPIL",'PP(7)'!Z25))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IF('PP(7)'!Z26="","",IF('PP(7)'!AA26="BELUM TERAMPIL","BELUM TERAMPIL",'PP(7)'!Z26))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IF('PP(7)'!Z27="","",IF('PP(7)'!AA27="BELUM TERAMPIL","BELUM TERAMPIL",'PP(7)'!Z27))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IF('PP(7)'!Z28="","",IF('PP(7)'!AA28="BELUM TERAMPIL","BELUM TERAMPIL",'PP(7)'!Z28))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IF('PP(7)'!Z29="","",IF('PP(7)'!AA29="BELUM TERAMPIL","BELUM TERAMPIL",'PP(7)'!Z29))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IF('PP(7)'!Z30="","",IF('PP(7)'!AA30="BELUM TERAMPIL","BELUM TERAMPIL",'PP(7)'!Z30))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IF('PP(7)'!Z31="","",IF('PP(7)'!AA31="BELUM TERAMPIL","BELUM TERAMPIL",'PP(7)'!Z31))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IF('PP(7)'!Z32="","",IF('PP(7)'!AA32="BELUM TERAMPIL","BELUM TERAMPIL",'PP(7)'!Z32))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IF('PP(7)'!Z33="","",IF('PP(7)'!AA33="BELUM TERAMPIL","BELUM TERAMPIL",'PP(7)'!Z33))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245" t="s">
        <v>31</v>
      </c>
      <c r="E40" s="245"/>
      <c r="F40" s="245"/>
      <c r="G40" s="245"/>
      <c r="H40" s="245"/>
      <c r="I40" s="257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451" t="s">
        <v>179</v>
      </c>
      <c r="E41" s="452"/>
      <c r="F41" s="452"/>
      <c r="G41" s="452"/>
      <c r="H41" s="452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BERKENAAN",'PA(7)'!$D$51)</f>
        <v>TIDAK BERKENAAN</v>
      </c>
      <c r="J42" s="420" t="str">
        <f>IF($F$12&lt;4,"TIDAK BERKENAAN",'PA(7)'!$K$51)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Sosial'!$V17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KESELURUHAN!P27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9"/>
      <c r="C75" s="20"/>
      <c r="D75" s="20"/>
      <c r="E75" s="10"/>
      <c r="F75" s="10"/>
      <c r="G75" s="10"/>
      <c r="H75" s="20"/>
      <c r="I75" s="20"/>
      <c r="J75" s="20"/>
      <c r="K75" s="20"/>
      <c r="L75" s="20"/>
      <c r="M75" s="20"/>
      <c r="N75" s="21"/>
    </row>
    <row r="76" spans="2:14" ht="15.75" thickBot="1" x14ac:dyDescent="0.3">
      <c r="B76" s="22"/>
      <c r="C76" s="23"/>
      <c r="D76" s="23"/>
      <c r="E76" s="142"/>
      <c r="F76" s="142"/>
      <c r="G76" s="142"/>
      <c r="H76" s="23"/>
      <c r="I76" s="23"/>
      <c r="J76" s="23"/>
      <c r="K76" s="23"/>
      <c r="L76" s="23"/>
      <c r="M76" s="23"/>
      <c r="N76" s="24"/>
    </row>
    <row r="77" spans="2:14" ht="15.75" thickTop="1" x14ac:dyDescent="0.25"/>
  </sheetData>
  <sheetProtection algorithmName="SHA-512" hashValue="l+HXdZVIRq+BURTUCIlx4vQzT6V6W8cGNN7BCnrkPnDy51BM/CXOCjc6sIOGDFX4jeDfbvYkiwOnx7Ap2br36A==" saltValue="xltDd0nLAmawCkoxU090rQ==" spinCount="100000" sheet="1" selectLockedCells="1"/>
  <mergeCells count="89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D41:H41"/>
    <mergeCell ref="C36:D36"/>
    <mergeCell ref="E36:I36"/>
    <mergeCell ref="J36:M36"/>
    <mergeCell ref="C37:D37"/>
    <mergeCell ref="E37:I37"/>
    <mergeCell ref="J37:M37"/>
    <mergeCell ref="J43:M43"/>
    <mergeCell ref="C48:M48"/>
    <mergeCell ref="J44:M44"/>
    <mergeCell ref="C46:D46"/>
    <mergeCell ref="E46:M46"/>
  </mergeCells>
  <conditionalFormatting sqref="C16:M37">
    <cfRule type="expression" dxfId="4" priority="2">
      <formula>$C16&lt;&gt;""</formula>
    </cfRule>
  </conditionalFormatting>
  <dataValidations count="1">
    <dataValidation type="list" allowBlank="1" showInputMessage="1" showErrorMessage="1" sqref="J44:M44" xr:uid="{00000000-0002-0000-12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9"/>
  <sheetViews>
    <sheetView view="pageBreakPreview" zoomScale="90" zoomScaleNormal="100" zoomScaleSheetLayoutView="90" workbookViewId="0">
      <selection activeCell="N15" sqref="N15"/>
    </sheetView>
  </sheetViews>
  <sheetFormatPr defaultColWidth="8.7109375" defaultRowHeight="15" x14ac:dyDescent="0.25"/>
  <cols>
    <col min="1" max="1" width="3" style="80" customWidth="1"/>
    <col min="2" max="2" width="5.85546875" style="25" customWidth="1"/>
    <col min="3" max="3" width="16.7109375" style="74" customWidth="1"/>
    <col min="4" max="4" width="1.42578125" style="74" customWidth="1"/>
    <col min="5" max="5" width="15.28515625" style="74" customWidth="1"/>
    <col min="6" max="6" width="12.5703125" style="74" customWidth="1"/>
    <col min="7" max="7" width="1.85546875" style="74" customWidth="1"/>
    <col min="8" max="8" width="13.5703125" style="74" customWidth="1"/>
    <col min="9" max="9" width="8.28515625" style="78" customWidth="1"/>
    <col min="10" max="10" width="1.42578125" style="78" customWidth="1"/>
    <col min="11" max="11" width="6.5703125" style="78" customWidth="1"/>
    <col min="12" max="12" width="1.85546875" style="78" customWidth="1"/>
    <col min="13" max="13" width="5.140625" style="78" customWidth="1"/>
    <col min="14" max="15" width="7.7109375" style="78" customWidth="1"/>
    <col min="16" max="16" width="5.5703125" style="78" customWidth="1"/>
    <col min="17" max="17" width="1.85546875" style="78" customWidth="1"/>
    <col min="18" max="18" width="7.7109375" style="78" customWidth="1"/>
    <col min="19" max="19" width="5.85546875" style="78" customWidth="1"/>
    <col min="20" max="20" width="1.140625" style="78" customWidth="1"/>
    <col min="21" max="21" width="7.5703125" style="78" customWidth="1"/>
    <col min="22" max="22" width="7.85546875" style="78" customWidth="1"/>
    <col min="23" max="23" width="7.7109375" style="80" customWidth="1"/>
    <col min="24" max="24" width="11.85546875" style="80" customWidth="1"/>
    <col min="25" max="25" width="2.85546875" style="80" customWidth="1"/>
    <col min="26" max="16384" width="8.7109375" style="80"/>
  </cols>
  <sheetData>
    <row r="1" spans="1:25" ht="15.75" thickTop="1" x14ac:dyDescent="0.25">
      <c r="A1" s="3"/>
      <c r="B1" s="90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269" t="s">
        <v>234</v>
      </c>
    </row>
    <row r="2" spans="1:25" ht="15.75" thickBot="1" x14ac:dyDescent="0.3">
      <c r="A2" s="5"/>
      <c r="B2" s="335" t="s">
        <v>140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79"/>
      <c r="Y2" s="6"/>
    </row>
    <row r="3" spans="1:25" ht="15" customHeight="1" thickBot="1" x14ac:dyDescent="0.3">
      <c r="A3" s="5"/>
      <c r="B3" s="70" t="s">
        <v>131</v>
      </c>
      <c r="C3" s="71"/>
      <c r="D3" s="2" t="s">
        <v>24</v>
      </c>
      <c r="E3" s="336" t="str">
        <f>Perancangan!F3</f>
        <v>PD0238</v>
      </c>
      <c r="F3" s="336"/>
      <c r="G3" s="2"/>
      <c r="H3" s="296" t="s">
        <v>132</v>
      </c>
      <c r="I3" s="297"/>
      <c r="J3" s="2" t="s">
        <v>24</v>
      </c>
      <c r="K3" s="336" t="str">
        <f>Perancangan!K3</f>
        <v>TNZI ENTERPRISE</v>
      </c>
      <c r="L3" s="336"/>
      <c r="M3" s="336"/>
      <c r="N3" s="336"/>
      <c r="O3" s="336"/>
      <c r="P3" s="336"/>
      <c r="Q3" s="2"/>
      <c r="R3" s="46" t="s">
        <v>44</v>
      </c>
      <c r="S3" s="71"/>
      <c r="T3" s="2" t="s">
        <v>24</v>
      </c>
      <c r="U3" s="354">
        <f>Perancangan!P3</f>
        <v>42769</v>
      </c>
      <c r="V3" s="354"/>
      <c r="W3" s="2"/>
      <c r="X3" s="2"/>
      <c r="Y3" s="6"/>
    </row>
    <row r="4" spans="1:25" ht="15" customHeight="1" thickBot="1" x14ac:dyDescent="0.3">
      <c r="A4" s="5"/>
      <c r="B4" s="70" t="s">
        <v>74</v>
      </c>
      <c r="C4" s="71"/>
      <c r="D4" s="2" t="s">
        <v>24</v>
      </c>
      <c r="E4" s="336" t="str">
        <f>Perancangan!F4</f>
        <v>SD0121</v>
      </c>
      <c r="F4" s="336"/>
      <c r="G4" s="2"/>
      <c r="H4" s="70" t="s">
        <v>75</v>
      </c>
      <c r="I4" s="71"/>
      <c r="J4" s="2" t="s">
        <v>24</v>
      </c>
      <c r="K4" s="336" t="str">
        <f>Perancangan!K4</f>
        <v>TNZI ENTERPRISE</v>
      </c>
      <c r="L4" s="336"/>
      <c r="M4" s="336"/>
      <c r="N4" s="336"/>
      <c r="O4" s="336"/>
      <c r="P4" s="336"/>
      <c r="Q4" s="2"/>
      <c r="R4" s="72" t="s">
        <v>2</v>
      </c>
      <c r="S4" s="52"/>
      <c r="T4" s="2" t="s">
        <v>24</v>
      </c>
      <c r="U4" s="354">
        <f>Perancangan!P4</f>
        <v>43069</v>
      </c>
      <c r="V4" s="354"/>
      <c r="W4" s="2"/>
      <c r="X4" s="2"/>
      <c r="Y4" s="6"/>
    </row>
    <row r="5" spans="1:25" ht="15" customHeight="1" thickBot="1" x14ac:dyDescent="0.3">
      <c r="A5" s="5"/>
      <c r="B5" s="70" t="s">
        <v>1</v>
      </c>
      <c r="C5" s="71"/>
      <c r="D5" s="2" t="s">
        <v>24</v>
      </c>
      <c r="E5" s="336" t="str">
        <f>Perancangan!F5</f>
        <v>TA-011-3:2012</v>
      </c>
      <c r="F5" s="336"/>
      <c r="G5" s="2"/>
      <c r="H5" s="70" t="s">
        <v>71</v>
      </c>
      <c r="I5" s="71"/>
      <c r="J5" s="2" t="s">
        <v>24</v>
      </c>
      <c r="K5" s="336" t="str">
        <f>Perancangan!K5</f>
        <v>PEMBUATAN PAKAIAN WANITA</v>
      </c>
      <c r="L5" s="336"/>
      <c r="M5" s="336"/>
      <c r="N5" s="336"/>
      <c r="O5" s="336"/>
      <c r="P5" s="336"/>
      <c r="Q5" s="2"/>
      <c r="R5" s="70" t="s">
        <v>3</v>
      </c>
      <c r="S5" s="71"/>
      <c r="T5" s="2" t="s">
        <v>24</v>
      </c>
      <c r="U5" s="355">
        <f>Perancangan!P5</f>
        <v>3</v>
      </c>
      <c r="V5" s="355"/>
      <c r="W5" s="2"/>
      <c r="X5" s="2"/>
      <c r="Y5" s="6"/>
    </row>
    <row r="6" spans="1:25" ht="15" customHeight="1" thickBot="1" x14ac:dyDescent="0.3">
      <c r="A6" s="5"/>
      <c r="B6" s="70" t="s">
        <v>0</v>
      </c>
      <c r="C6" s="71"/>
      <c r="D6" s="2" t="s">
        <v>24</v>
      </c>
      <c r="E6" s="336" t="str">
        <f>Perancangan!F6</f>
        <v>SD0121-TA-011-3:2012-T1401</v>
      </c>
      <c r="F6" s="336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6"/>
    </row>
    <row r="7" spans="1:25" ht="9.9499999999999993" customHeight="1" x14ac:dyDescent="0.25">
      <c r="A7" s="5"/>
      <c r="B7" s="88"/>
      <c r="C7" s="1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6"/>
    </row>
    <row r="8" spans="1:25" ht="29.25" customHeight="1" x14ac:dyDescent="0.25">
      <c r="A8" s="5"/>
      <c r="B8" s="343" t="s">
        <v>6</v>
      </c>
      <c r="C8" s="341" t="s">
        <v>76</v>
      </c>
      <c r="D8" s="345" t="s">
        <v>77</v>
      </c>
      <c r="E8" s="346"/>
      <c r="F8" s="346"/>
      <c r="G8" s="346"/>
      <c r="H8" s="347"/>
      <c r="I8" s="351" t="s">
        <v>237</v>
      </c>
      <c r="J8" s="353"/>
      <c r="K8" s="351" t="s">
        <v>16</v>
      </c>
      <c r="L8" s="352"/>
      <c r="M8" s="352"/>
      <c r="N8" s="352"/>
      <c r="O8" s="352"/>
      <c r="P8" s="352"/>
      <c r="Q8" s="352"/>
      <c r="R8" s="352"/>
      <c r="S8" s="352"/>
      <c r="T8" s="352"/>
      <c r="U8" s="352"/>
      <c r="V8" s="353"/>
      <c r="W8" s="345" t="s">
        <v>134</v>
      </c>
      <c r="X8" s="347"/>
      <c r="Y8" s="6"/>
    </row>
    <row r="9" spans="1:25" ht="14.45" customHeight="1" x14ac:dyDescent="0.25">
      <c r="A9" s="5"/>
      <c r="B9" s="343"/>
      <c r="C9" s="342"/>
      <c r="D9" s="348"/>
      <c r="E9" s="349"/>
      <c r="F9" s="349"/>
      <c r="G9" s="349"/>
      <c r="H9" s="350"/>
      <c r="I9" s="345" t="s">
        <v>14</v>
      </c>
      <c r="J9" s="347"/>
      <c r="K9" s="340" t="s">
        <v>133</v>
      </c>
      <c r="L9" s="340"/>
      <c r="M9" s="340"/>
      <c r="N9" s="340"/>
      <c r="O9" s="340"/>
      <c r="P9" s="340" t="s">
        <v>70</v>
      </c>
      <c r="Q9" s="340"/>
      <c r="R9" s="340"/>
      <c r="S9" s="340"/>
      <c r="T9" s="340"/>
      <c r="U9" s="340"/>
      <c r="V9" s="341" t="s">
        <v>144</v>
      </c>
      <c r="W9" s="348"/>
      <c r="X9" s="350"/>
      <c r="Y9" s="6"/>
    </row>
    <row r="10" spans="1:25" x14ac:dyDescent="0.25">
      <c r="A10" s="5"/>
      <c r="B10" s="344"/>
      <c r="C10" s="342"/>
      <c r="D10" s="348"/>
      <c r="E10" s="349"/>
      <c r="F10" s="349"/>
      <c r="G10" s="349"/>
      <c r="H10" s="350"/>
      <c r="I10" s="348"/>
      <c r="J10" s="350"/>
      <c r="K10" s="83">
        <v>1</v>
      </c>
      <c r="L10" s="341">
        <v>2</v>
      </c>
      <c r="M10" s="341"/>
      <c r="N10" s="83">
        <v>3</v>
      </c>
      <c r="O10" s="83">
        <v>4</v>
      </c>
      <c r="P10" s="345">
        <v>1</v>
      </c>
      <c r="Q10" s="347"/>
      <c r="R10" s="83">
        <v>2</v>
      </c>
      <c r="S10" s="341">
        <v>3</v>
      </c>
      <c r="T10" s="341"/>
      <c r="U10" s="83">
        <v>4</v>
      </c>
      <c r="V10" s="342"/>
      <c r="W10" s="348"/>
      <c r="X10" s="350"/>
      <c r="Y10" s="6"/>
    </row>
    <row r="11" spans="1:25" ht="38.450000000000003" customHeight="1" x14ac:dyDescent="0.25">
      <c r="A11" s="5"/>
      <c r="B11" s="89">
        <v>1</v>
      </c>
      <c r="C11" s="203" t="s">
        <v>199</v>
      </c>
      <c r="D11" s="339" t="s">
        <v>200</v>
      </c>
      <c r="E11" s="339"/>
      <c r="F11" s="339"/>
      <c r="G11" s="339"/>
      <c r="H11" s="339"/>
      <c r="I11" s="356">
        <v>78</v>
      </c>
      <c r="J11" s="356"/>
      <c r="K11" s="108">
        <v>76</v>
      </c>
      <c r="L11" s="338">
        <v>87</v>
      </c>
      <c r="M11" s="338"/>
      <c r="N11" s="108">
        <v>76</v>
      </c>
      <c r="O11" s="108">
        <v>84</v>
      </c>
      <c r="P11" s="337">
        <v>65</v>
      </c>
      <c r="Q11" s="337"/>
      <c r="R11" s="197">
        <v>70</v>
      </c>
      <c r="S11" s="338">
        <v>74</v>
      </c>
      <c r="T11" s="338"/>
      <c r="U11" s="108">
        <v>80</v>
      </c>
      <c r="V11" s="89">
        <f>IF(AND(K11="",P11="",I11=""),"",IF(AND($O11&lt;&gt;"",$U11&lt;&gt;"",K11&lt;&gt;"",L11&lt;&gt;"",N11&lt;&gt;"",P11&lt;&gt;"",R11&lt;&gt;"",S11&lt;&gt;"",$O11&gt;=59.5,$U11&gt;=59.5,$I11&gt;=59.5),(20%*$O11)+(60%*$U11)+(20%*$I11),"GAGAL"))</f>
        <v>80.400000000000006</v>
      </c>
      <c r="W11" s="334"/>
      <c r="X11" s="334"/>
      <c r="Y11" s="6"/>
    </row>
    <row r="12" spans="1:25" ht="38.450000000000003" customHeight="1" x14ac:dyDescent="0.25">
      <c r="A12" s="5"/>
      <c r="B12" s="89">
        <f>IF(C12&lt;&gt;"",B11+1,"")</f>
        <v>2</v>
      </c>
      <c r="C12" s="203" t="s">
        <v>201</v>
      </c>
      <c r="D12" s="339" t="s">
        <v>202</v>
      </c>
      <c r="E12" s="339"/>
      <c r="F12" s="339"/>
      <c r="G12" s="339"/>
      <c r="H12" s="339"/>
      <c r="I12" s="356">
        <v>84</v>
      </c>
      <c r="J12" s="356"/>
      <c r="K12" s="204">
        <v>75</v>
      </c>
      <c r="L12" s="338"/>
      <c r="M12" s="338"/>
      <c r="N12" s="204"/>
      <c r="O12" s="204"/>
      <c r="P12" s="337">
        <v>76</v>
      </c>
      <c r="Q12" s="337"/>
      <c r="R12" s="205"/>
      <c r="S12" s="338"/>
      <c r="T12" s="338"/>
      <c r="U12" s="204"/>
      <c r="V12" s="89" t="str">
        <f t="shared" ref="V12:V20" si="0">IF(AND(K12="",P12="",I12=""),"",IF(AND($O12&lt;&gt;"",$U12&lt;&gt;"",K12&lt;&gt;"",L12&lt;&gt;"",N12&lt;&gt;"",P12&lt;&gt;"",R12&lt;&gt;"",S12&lt;&gt;"",$O12&gt;=59.5,$U12&gt;=59.5,$I12&gt;=59.5),(20%*$O12)+(60%*$U12)+(20%*$I12),"GAGAL"))</f>
        <v>GAGAL</v>
      </c>
      <c r="W12" s="334"/>
      <c r="X12" s="334"/>
      <c r="Y12" s="6"/>
    </row>
    <row r="13" spans="1:25" ht="38.450000000000003" customHeight="1" x14ac:dyDescent="0.25">
      <c r="A13" s="5"/>
      <c r="B13" s="89">
        <f t="shared" ref="B13:B20" si="1">IF(C13&lt;&gt;"",B12+1,"")</f>
        <v>3</v>
      </c>
      <c r="C13" s="203" t="s">
        <v>203</v>
      </c>
      <c r="D13" s="339" t="s">
        <v>204</v>
      </c>
      <c r="E13" s="339"/>
      <c r="F13" s="339"/>
      <c r="G13" s="339"/>
      <c r="H13" s="339"/>
      <c r="I13" s="356"/>
      <c r="J13" s="356"/>
      <c r="K13" s="204"/>
      <c r="L13" s="338"/>
      <c r="M13" s="338"/>
      <c r="N13" s="204"/>
      <c r="O13" s="204"/>
      <c r="P13" s="337"/>
      <c r="Q13" s="337"/>
      <c r="R13" s="205"/>
      <c r="S13" s="338"/>
      <c r="T13" s="338"/>
      <c r="U13" s="204"/>
      <c r="V13" s="89" t="str">
        <f t="shared" si="0"/>
        <v/>
      </c>
      <c r="W13" s="334"/>
      <c r="X13" s="334"/>
      <c r="Y13" s="6"/>
    </row>
    <row r="14" spans="1:25" ht="38.450000000000003" customHeight="1" x14ac:dyDescent="0.25">
      <c r="A14" s="5"/>
      <c r="B14" s="89">
        <f t="shared" si="1"/>
        <v>4</v>
      </c>
      <c r="C14" s="203" t="s">
        <v>205</v>
      </c>
      <c r="D14" s="339" t="s">
        <v>206</v>
      </c>
      <c r="E14" s="339"/>
      <c r="F14" s="339"/>
      <c r="G14" s="339"/>
      <c r="H14" s="339"/>
      <c r="I14" s="356"/>
      <c r="J14" s="356"/>
      <c r="K14" s="204"/>
      <c r="L14" s="338"/>
      <c r="M14" s="338"/>
      <c r="N14" s="204"/>
      <c r="O14" s="204"/>
      <c r="P14" s="337"/>
      <c r="Q14" s="337"/>
      <c r="R14" s="205"/>
      <c r="S14" s="338"/>
      <c r="T14" s="338"/>
      <c r="U14" s="204"/>
      <c r="V14" s="89" t="str">
        <f t="shared" si="0"/>
        <v/>
      </c>
      <c r="W14" s="334"/>
      <c r="X14" s="334"/>
      <c r="Y14" s="6"/>
    </row>
    <row r="15" spans="1:25" ht="38.450000000000003" customHeight="1" x14ac:dyDescent="0.25">
      <c r="A15" s="5"/>
      <c r="B15" s="89">
        <f t="shared" si="1"/>
        <v>5</v>
      </c>
      <c r="C15" s="203" t="s">
        <v>207</v>
      </c>
      <c r="D15" s="339" t="s">
        <v>213</v>
      </c>
      <c r="E15" s="339"/>
      <c r="F15" s="339"/>
      <c r="G15" s="339"/>
      <c r="H15" s="339"/>
      <c r="I15" s="356"/>
      <c r="J15" s="356"/>
      <c r="K15" s="204"/>
      <c r="L15" s="338"/>
      <c r="M15" s="338"/>
      <c r="N15" s="204"/>
      <c r="O15" s="204"/>
      <c r="P15" s="337"/>
      <c r="Q15" s="337"/>
      <c r="R15" s="205"/>
      <c r="S15" s="338"/>
      <c r="T15" s="338"/>
      <c r="U15" s="204"/>
      <c r="V15" s="89" t="str">
        <f t="shared" si="0"/>
        <v/>
      </c>
      <c r="W15" s="334"/>
      <c r="X15" s="334"/>
      <c r="Y15" s="6"/>
    </row>
    <row r="16" spans="1:25" ht="38.450000000000003" customHeight="1" x14ac:dyDescent="0.25">
      <c r="A16" s="5"/>
      <c r="B16" s="89">
        <f t="shared" si="1"/>
        <v>6</v>
      </c>
      <c r="C16" s="203" t="s">
        <v>208</v>
      </c>
      <c r="D16" s="339" t="s">
        <v>214</v>
      </c>
      <c r="E16" s="339"/>
      <c r="F16" s="339"/>
      <c r="G16" s="339"/>
      <c r="H16" s="339"/>
      <c r="I16" s="356"/>
      <c r="J16" s="356"/>
      <c r="K16" s="204"/>
      <c r="L16" s="338"/>
      <c r="M16" s="338"/>
      <c r="N16" s="204"/>
      <c r="O16" s="204"/>
      <c r="P16" s="337"/>
      <c r="Q16" s="337"/>
      <c r="R16" s="205"/>
      <c r="S16" s="338"/>
      <c r="T16" s="338"/>
      <c r="U16" s="204"/>
      <c r="V16" s="89" t="str">
        <f t="shared" si="0"/>
        <v/>
      </c>
      <c r="W16" s="334"/>
      <c r="X16" s="334"/>
      <c r="Y16" s="6"/>
    </row>
    <row r="17" spans="1:25" ht="38.450000000000003" customHeight="1" x14ac:dyDescent="0.25">
      <c r="A17" s="5"/>
      <c r="B17" s="89">
        <f t="shared" si="1"/>
        <v>7</v>
      </c>
      <c r="C17" s="203" t="s">
        <v>209</v>
      </c>
      <c r="D17" s="339" t="s">
        <v>215</v>
      </c>
      <c r="E17" s="339"/>
      <c r="F17" s="339"/>
      <c r="G17" s="339"/>
      <c r="H17" s="339"/>
      <c r="I17" s="356"/>
      <c r="J17" s="356"/>
      <c r="K17" s="204"/>
      <c r="L17" s="338"/>
      <c r="M17" s="338"/>
      <c r="N17" s="204"/>
      <c r="O17" s="204"/>
      <c r="P17" s="337"/>
      <c r="Q17" s="337"/>
      <c r="R17" s="205"/>
      <c r="S17" s="338"/>
      <c r="T17" s="338"/>
      <c r="U17" s="204"/>
      <c r="V17" s="89" t="str">
        <f t="shared" si="0"/>
        <v/>
      </c>
      <c r="W17" s="334"/>
      <c r="X17" s="334"/>
      <c r="Y17" s="6"/>
    </row>
    <row r="18" spans="1:25" ht="38.450000000000003" customHeight="1" x14ac:dyDescent="0.25">
      <c r="A18" s="5"/>
      <c r="B18" s="89">
        <f t="shared" si="1"/>
        <v>8</v>
      </c>
      <c r="C18" s="203" t="s">
        <v>210</v>
      </c>
      <c r="D18" s="339" t="s">
        <v>216</v>
      </c>
      <c r="E18" s="339"/>
      <c r="F18" s="339"/>
      <c r="G18" s="339"/>
      <c r="H18" s="339"/>
      <c r="I18" s="356"/>
      <c r="J18" s="356"/>
      <c r="K18" s="204"/>
      <c r="L18" s="338"/>
      <c r="M18" s="338"/>
      <c r="N18" s="204"/>
      <c r="O18" s="204"/>
      <c r="P18" s="337"/>
      <c r="Q18" s="337"/>
      <c r="R18" s="205"/>
      <c r="S18" s="338"/>
      <c r="T18" s="338"/>
      <c r="U18" s="204"/>
      <c r="V18" s="89" t="str">
        <f t="shared" si="0"/>
        <v/>
      </c>
      <c r="W18" s="334"/>
      <c r="X18" s="334"/>
      <c r="Y18" s="6"/>
    </row>
    <row r="19" spans="1:25" ht="38.450000000000003" customHeight="1" x14ac:dyDescent="0.25">
      <c r="A19" s="5"/>
      <c r="B19" s="89">
        <f t="shared" si="1"/>
        <v>9</v>
      </c>
      <c r="C19" s="203" t="s">
        <v>211</v>
      </c>
      <c r="D19" s="339" t="s">
        <v>217</v>
      </c>
      <c r="E19" s="339"/>
      <c r="F19" s="339"/>
      <c r="G19" s="339"/>
      <c r="H19" s="339"/>
      <c r="I19" s="356"/>
      <c r="J19" s="356"/>
      <c r="K19" s="204"/>
      <c r="L19" s="338"/>
      <c r="M19" s="338"/>
      <c r="N19" s="204"/>
      <c r="O19" s="204"/>
      <c r="P19" s="337"/>
      <c r="Q19" s="337"/>
      <c r="R19" s="205"/>
      <c r="S19" s="338"/>
      <c r="T19" s="338"/>
      <c r="U19" s="204"/>
      <c r="V19" s="89" t="str">
        <f t="shared" si="0"/>
        <v/>
      </c>
      <c r="W19" s="334"/>
      <c r="X19" s="334"/>
      <c r="Y19" s="6"/>
    </row>
    <row r="20" spans="1:25" ht="38.450000000000003" customHeight="1" x14ac:dyDescent="0.25">
      <c r="A20" s="5"/>
      <c r="B20" s="89">
        <f t="shared" si="1"/>
        <v>10</v>
      </c>
      <c r="C20" s="203" t="s">
        <v>212</v>
      </c>
      <c r="D20" s="339" t="s">
        <v>218</v>
      </c>
      <c r="E20" s="339"/>
      <c r="F20" s="339"/>
      <c r="G20" s="339"/>
      <c r="H20" s="339"/>
      <c r="I20" s="356"/>
      <c r="J20" s="356"/>
      <c r="K20" s="204"/>
      <c r="L20" s="338"/>
      <c r="M20" s="338"/>
      <c r="N20" s="204"/>
      <c r="O20" s="204"/>
      <c r="P20" s="337"/>
      <c r="Q20" s="337"/>
      <c r="R20" s="205"/>
      <c r="S20" s="338"/>
      <c r="T20" s="338"/>
      <c r="U20" s="204"/>
      <c r="V20" s="89" t="str">
        <f t="shared" si="0"/>
        <v/>
      </c>
      <c r="W20" s="334"/>
      <c r="X20" s="334"/>
      <c r="Y20" s="6"/>
    </row>
    <row r="21" spans="1:25" ht="29.45" customHeight="1" x14ac:dyDescent="0.25">
      <c r="A21" s="5"/>
      <c r="B21" s="2"/>
      <c r="C21" s="203"/>
      <c r="D21" s="333"/>
      <c r="E21" s="333"/>
      <c r="F21" s="333"/>
      <c r="G21" s="333"/>
      <c r="H21" s="333"/>
      <c r="I21" s="294"/>
      <c r="J21" s="294"/>
      <c r="K21" s="2"/>
      <c r="L21" s="333"/>
      <c r="M21" s="333"/>
      <c r="N21" s="2"/>
      <c r="O21" s="2"/>
      <c r="P21" s="333"/>
      <c r="Q21" s="333"/>
      <c r="R21" s="2"/>
      <c r="S21" s="333"/>
      <c r="T21" s="333"/>
      <c r="U21" s="2"/>
      <c r="V21" s="89" t="str">
        <f>IF(AND(K21="",P21=""),"",IF(AND($O21&lt;&gt;"",$U21&lt;&gt;"",K21&lt;&gt;"",L21&lt;&gt;"",N21&lt;&gt;"",P21&lt;&gt;"",R21&lt;&gt;"",S21&lt;&gt;"",$O21&gt;=69.5,$U21&gt;=69.5),(20%*$O21)+(80%*$U21),"GAGAL"))</f>
        <v/>
      </c>
      <c r="W21" s="333"/>
      <c r="X21" s="333"/>
      <c r="Y21" s="6"/>
    </row>
    <row r="22" spans="1:25" ht="15.6" customHeight="1" thickBot="1" x14ac:dyDescent="0.3">
      <c r="A22" s="27"/>
      <c r="B22" s="44"/>
      <c r="C22" s="44"/>
      <c r="D22" s="44"/>
      <c r="E22" s="44"/>
      <c r="F22" s="44"/>
      <c r="G22" s="44"/>
      <c r="H22" s="44"/>
      <c r="I22" s="295"/>
      <c r="J22" s="295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31"/>
    </row>
    <row r="23" spans="1:25" ht="15.75" thickTop="1" x14ac:dyDescent="0.25">
      <c r="C23" s="73"/>
      <c r="D23" s="73"/>
      <c r="E23" s="73"/>
      <c r="F23" s="73"/>
      <c r="G23" s="73"/>
      <c r="H23" s="73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1"/>
    </row>
    <row r="24" spans="1:25" x14ac:dyDescent="0.25">
      <c r="B24" s="80"/>
      <c r="R24" s="77"/>
      <c r="S24" s="77"/>
      <c r="T24" s="77"/>
      <c r="U24" s="77"/>
      <c r="V24" s="77"/>
      <c r="W24" s="1"/>
    </row>
    <row r="25" spans="1:25" x14ac:dyDescent="0.25">
      <c r="B25" s="80"/>
      <c r="R25" s="77"/>
      <c r="S25" s="77"/>
      <c r="T25" s="77"/>
      <c r="U25" s="77"/>
      <c r="V25" s="77"/>
      <c r="W25" s="1"/>
    </row>
    <row r="26" spans="1:25" x14ac:dyDescent="0.25">
      <c r="B26" s="80"/>
      <c r="R26" s="77"/>
      <c r="S26" s="77"/>
      <c r="T26" s="77"/>
      <c r="U26" s="77"/>
      <c r="V26" s="77"/>
      <c r="W26" s="1"/>
    </row>
    <row r="27" spans="1:25" ht="26.25" customHeight="1" x14ac:dyDescent="0.25">
      <c r="B27" s="80"/>
    </row>
    <row r="28" spans="1:25" x14ac:dyDescent="0.25">
      <c r="D28" s="75"/>
      <c r="E28" s="75"/>
      <c r="F28" s="75"/>
      <c r="G28" s="75"/>
    </row>
    <row r="29" spans="1:25" x14ac:dyDescent="0.25">
      <c r="D29" s="76"/>
      <c r="E29" s="76"/>
      <c r="F29" s="76"/>
      <c r="G29" s="76"/>
    </row>
  </sheetData>
  <sheetProtection algorithmName="SHA-512" hashValue="+UhGBd0YbNH50WdnlPMqzsHVF1+XvI8DjjNG6Daub4r6HR83LYiH8n6/d80Wocqo7m8tc76wi0aqEATVRbt8rQ==" saltValue="VWL7Zm+C+zwfg3IAKHv3RA==" spinCount="100000" sheet="1" formatCells="0" formatRows="0" selectLockedCells="1" sort="0" autoFilter="0" pivotTables="0"/>
  <mergeCells count="89">
    <mergeCell ref="I18:J18"/>
    <mergeCell ref="I19:J19"/>
    <mergeCell ref="I20:J20"/>
    <mergeCell ref="I13:J13"/>
    <mergeCell ref="I14:J14"/>
    <mergeCell ref="I15:J15"/>
    <mergeCell ref="I16:J16"/>
    <mergeCell ref="I17:J17"/>
    <mergeCell ref="K5:P5"/>
    <mergeCell ref="I11:J11"/>
    <mergeCell ref="I12:J12"/>
    <mergeCell ref="I8:J8"/>
    <mergeCell ref="I9:J10"/>
    <mergeCell ref="U3:V3"/>
    <mergeCell ref="U4:V4"/>
    <mergeCell ref="U5:V5"/>
    <mergeCell ref="W14:X14"/>
    <mergeCell ref="W15:X15"/>
    <mergeCell ref="P9:U9"/>
    <mergeCell ref="V9:V10"/>
    <mergeCell ref="W8:X10"/>
    <mergeCell ref="W11:X11"/>
    <mergeCell ref="P10:Q10"/>
    <mergeCell ref="W13:X13"/>
    <mergeCell ref="S13:T13"/>
    <mergeCell ref="S14:T14"/>
    <mergeCell ref="S15:T15"/>
    <mergeCell ref="K3:P3"/>
    <mergeCell ref="K4:P4"/>
    <mergeCell ref="D20:H20"/>
    <mergeCell ref="D15:H15"/>
    <mergeCell ref="D16:H16"/>
    <mergeCell ref="D17:H17"/>
    <mergeCell ref="D18:H18"/>
    <mergeCell ref="D19:H19"/>
    <mergeCell ref="B8:B10"/>
    <mergeCell ref="L11:M11"/>
    <mergeCell ref="L12:M12"/>
    <mergeCell ref="L13:M13"/>
    <mergeCell ref="D8:H10"/>
    <mergeCell ref="L10:M10"/>
    <mergeCell ref="D11:H11"/>
    <mergeCell ref="D12:H12"/>
    <mergeCell ref="D13:H13"/>
    <mergeCell ref="K8:V8"/>
    <mergeCell ref="S10:T10"/>
    <mergeCell ref="P13:Q13"/>
    <mergeCell ref="P12:Q12"/>
    <mergeCell ref="P11:Q11"/>
    <mergeCell ref="S12:T12"/>
    <mergeCell ref="K9:O9"/>
    <mergeCell ref="L16:M16"/>
    <mergeCell ref="L17:M17"/>
    <mergeCell ref="L15:M15"/>
    <mergeCell ref="C8:C10"/>
    <mergeCell ref="L14:M14"/>
    <mergeCell ref="P14:Q14"/>
    <mergeCell ref="P15:Q15"/>
    <mergeCell ref="W19:X19"/>
    <mergeCell ref="L18:M18"/>
    <mergeCell ref="L19:M19"/>
    <mergeCell ref="W18:X18"/>
    <mergeCell ref="W16:X16"/>
    <mergeCell ref="W17:X17"/>
    <mergeCell ref="P17:Q17"/>
    <mergeCell ref="S17:T17"/>
    <mergeCell ref="S18:T18"/>
    <mergeCell ref="S16:T16"/>
    <mergeCell ref="W20:X20"/>
    <mergeCell ref="B2:W2"/>
    <mergeCell ref="E3:F3"/>
    <mergeCell ref="E4:F4"/>
    <mergeCell ref="E5:F5"/>
    <mergeCell ref="E6:F6"/>
    <mergeCell ref="W12:X12"/>
    <mergeCell ref="P16:Q16"/>
    <mergeCell ref="P18:Q18"/>
    <mergeCell ref="P19:Q19"/>
    <mergeCell ref="P20:Q20"/>
    <mergeCell ref="L20:M20"/>
    <mergeCell ref="S19:T19"/>
    <mergeCell ref="S20:T20"/>
    <mergeCell ref="S11:T11"/>
    <mergeCell ref="D14:H14"/>
    <mergeCell ref="D21:H21"/>
    <mergeCell ref="L21:M21"/>
    <mergeCell ref="P21:Q21"/>
    <mergeCell ref="S21:T21"/>
    <mergeCell ref="W21:X21"/>
  </mergeCells>
  <conditionalFormatting sqref="B11:X20">
    <cfRule type="expression" dxfId="66" priority="3">
      <formula>$C11&lt;&gt;""</formula>
    </cfRule>
  </conditionalFormatting>
  <conditionalFormatting sqref="K11:V21">
    <cfRule type="expression" dxfId="65" priority="2">
      <formula>K11&lt;60</formula>
    </cfRule>
  </conditionalFormatting>
  <conditionalFormatting sqref="I11:J20">
    <cfRule type="cellIs" dxfId="64" priority="1" operator="lessThan">
      <formula>59.5</formula>
    </cfRule>
  </conditionalFormatting>
  <pageMargins left="0.70866141732283505" right="0.70866141732283505" top="0.74803149606299202" bottom="0.74803149606299202" header="0.31496062992126" footer="0.31496062992126"/>
  <pageSetup paperSize="9" scale="77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O77"/>
  <sheetViews>
    <sheetView view="pageBreakPreview" topLeftCell="A56" zoomScale="90" zoomScaleNormal="140" zoomScaleSheetLayoutView="90" workbookViewId="0">
      <selection activeCell="I65" sqref="I65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'PP(8)'!J3</f>
        <v>NOR SYAMIRA BINTI ANUAR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61" t="str">
        <f>'PP(8)'!D3</f>
        <v>950102-02-5946</v>
      </c>
      <c r="G4" s="461"/>
      <c r="H4" s="461"/>
      <c r="I4" s="461"/>
      <c r="J4" s="461"/>
      <c r="K4" s="461"/>
      <c r="L4" s="461"/>
      <c r="M4" s="46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IF('PP(8)'!Z12="","",IF('PP(8)'!AA12="BELUM TERAMPIL","BELUM TERAMPIL",'PP(8)'!Z12))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IF('PP(8)'!Z13="","",IF('PP(8)'!AA13="BELUM TERAMPIL","BELUM TERAMPIL",'PP(8)'!Z13))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IF('PP(8)'!Z14="","",IF('PP(8)'!AA14="BELUM TERAMPIL","BELUM TERAMPIL",'PP(8)'!Z14))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IF('PP(8)'!Z15="","",IF('PP(8)'!AA15="BELUM TERAMPIL","BELUM TERAMPIL",'PP(8)'!Z15))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IF('PP(8)'!Z16="","",IF('PP(8)'!AA16="BELUM TERAMPIL","BELUM TERAMPIL",'PP(8)'!Z16))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IF('PP(8)'!Z17="","",IF('PP(8)'!AA17="BELUM TERAMPIL","BELUM TERAMPIL",'PP(8)'!Z17))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IF('PP(8)'!Z18="","",IF('PP(8)'!AA18="BELUM TERAMPIL","BELUM TERAMPIL",'PP(8)'!Z18))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IF('PP(8)'!Z19="","",IF('PP(8)'!AA19="BELUM TERAMPIL","BELUM TERAMPIL",'PP(8)'!Z19))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IF('PP(8)'!Z20="","",IF('PP(8)'!AA20="BELUM TERAMPIL","BELUM TERAMPIL",'PP(8)'!Z20))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IF('PP(8)'!Z21="","",IF('PP(8)'!AA21="BELUM TERAMPIL","BELUM TERAMPIL",'PP(8)'!Z21))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IF('PP(8)'!Z22="","",IF('PP(8)'!AA22="BELUM TERAMPIL","BELUM TERAMPIL",'PP(8)'!Z22))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IF('PP(8)'!Z23="","",IF('PP(8)'!AA23="BELUM TERAMPIL","BELUM TERAMPIL",'PP(8)'!Z23))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IF('PP(8)'!Z24="","",IF('PP(8)'!AA24="BELUM TERAMPIL","BELUM TERAMPIL",'PP(8)'!Z24))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IF('PP(8)'!Z25="","",IF('PP(8)'!AA25="BELUM TERAMPIL","BELUM TERAMPIL",'PP(8)'!Z25))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IF('PP(8)'!Z26="","",IF('PP(8)'!AA26="BELUM TERAMPIL","BELUM TERAMPIL",'PP(8)'!Z26))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IF('PP(8)'!Z27="","",IF('PP(8)'!AA27="BELUM TERAMPIL","BELUM TERAMPIL",'PP(8)'!Z27))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IF('PP(8)'!Z28="","",IF('PP(8)'!AA28="BELUM TERAMPIL","BELUM TERAMPIL",'PP(8)'!Z28))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IF('PP(8)'!Z29="","",IF('PP(8)'!AA29="BELUM TERAMPIL","BELUM TERAMPIL",'PP(8)'!Z29))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IF('PP(8)'!Z30="","",IF('PP(8)'!AA30="BELUM TERAMPIL","BELUM TERAMPIL",'PP(8)'!Z30))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IF('PP(8)'!Z31="","",IF('PP(8)'!AA31="BELUM TERAMPIL","BELUM TERAMPIL",'PP(8)'!Z31))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IF('PP(8)'!Z32="","",IF('PP(8)'!AA32="BELUM TERAMPIL","BELUM TERAMPIL",'PP(8)'!Z32))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IF('PP(8)'!Z33="","",IF('PP(8)'!AA33="BELUM TERAMPIL","BELUM TERAMPIL",'PP(8)'!Z33))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245" t="s">
        <v>31</v>
      </c>
      <c r="E40" s="245"/>
      <c r="F40" s="245"/>
      <c r="G40" s="245"/>
      <c r="H40" s="245"/>
      <c r="I40" s="258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451" t="s">
        <v>179</v>
      </c>
      <c r="E41" s="452"/>
      <c r="F41" s="452"/>
      <c r="G41" s="452"/>
      <c r="H41" s="452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BERKENAAN",'PA(8)'!$D$51)</f>
        <v>TIDAK BERKENAAN</v>
      </c>
      <c r="J42" s="420" t="str">
        <f>IF($F$12&lt;4,"TIDAK BERKENAAN",'PA(8)'!$K$51)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Sosial'!$V18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KESELURUHAN!P28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9"/>
      <c r="C75" s="20"/>
      <c r="D75" s="20"/>
      <c r="E75" s="10"/>
      <c r="F75" s="10"/>
      <c r="G75" s="10"/>
      <c r="H75" s="20"/>
      <c r="I75" s="20"/>
      <c r="J75" s="20"/>
      <c r="K75" s="20"/>
      <c r="L75" s="20"/>
      <c r="M75" s="20"/>
      <c r="N75" s="21"/>
    </row>
    <row r="76" spans="2:14" ht="15.75" thickBot="1" x14ac:dyDescent="0.3">
      <c r="B76" s="22"/>
      <c r="C76" s="23"/>
      <c r="D76" s="23"/>
      <c r="E76" s="142"/>
      <c r="F76" s="142"/>
      <c r="G76" s="142"/>
      <c r="H76" s="23"/>
      <c r="I76" s="23"/>
      <c r="J76" s="23"/>
      <c r="K76" s="23"/>
      <c r="L76" s="23"/>
      <c r="M76" s="23"/>
      <c r="N76" s="24"/>
    </row>
    <row r="77" spans="2:14" ht="15.75" thickTop="1" x14ac:dyDescent="0.25"/>
  </sheetData>
  <sheetProtection algorithmName="SHA-512" hashValue="YCP8UsHLFjzzDzpLfhUNXFlC0HHV3eSNV9Oev6qd1PXohZXA2l2Nrq033V2NISKrpMoszjoh65pKma3+m6KWEg==" saltValue="0yA7U6xr2RpNTN9aEBsbIg==" spinCount="100000" sheet="1" selectLockedCells="1"/>
  <mergeCells count="89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C36:D36"/>
    <mergeCell ref="E36:I36"/>
    <mergeCell ref="J36:M36"/>
    <mergeCell ref="C37:D37"/>
    <mergeCell ref="E37:I37"/>
    <mergeCell ref="J37:M37"/>
    <mergeCell ref="J43:M43"/>
    <mergeCell ref="D41:H41"/>
    <mergeCell ref="C48:M48"/>
    <mergeCell ref="J44:M44"/>
    <mergeCell ref="C46:D46"/>
    <mergeCell ref="E46:M46"/>
  </mergeCells>
  <conditionalFormatting sqref="C16:M37">
    <cfRule type="expression" dxfId="3" priority="2">
      <formula>$C16&lt;&gt;""</formula>
    </cfRule>
  </conditionalFormatting>
  <dataValidations count="1">
    <dataValidation type="list" allowBlank="1" showInputMessage="1" showErrorMessage="1" sqref="J44:M44" xr:uid="{00000000-0002-0000-13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1:O77"/>
  <sheetViews>
    <sheetView view="pageBreakPreview" topLeftCell="A53" zoomScale="90" zoomScaleNormal="140" zoomScaleSheetLayoutView="90" workbookViewId="0">
      <selection activeCell="I65" sqref="I65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'PP(9)'!J3</f>
        <v>NOR IZZATI BINTI ABU BAKAR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61" t="str">
        <f>'PP(9)'!D3</f>
        <v>951123-02-5894</v>
      </c>
      <c r="G4" s="461"/>
      <c r="H4" s="461"/>
      <c r="I4" s="461"/>
      <c r="J4" s="461"/>
      <c r="K4" s="461"/>
      <c r="L4" s="461"/>
      <c r="M4" s="46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IF('PP(9)'!Z12="","",IF('PP(9)'!AA12="BELUM TERAMPIL","BELUM TERAMPIL",'PP(9)'!Z12))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IF('PP(9)'!Z13="","",IF('PP(9)'!AA13="BELUM TERAMPIL","BELUM TERAMPIL",'PP(9)'!Z13))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IF('PP(9)'!Z14="","",IF('PP(9)'!AA14="BELUM TERAMPIL","BELUM TERAMPIL",'PP(9)'!Z14))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IF('PP(9)'!Z15="","",IF('PP(9)'!AA15="BELUM TERAMPIL","BELUM TERAMPIL",'PP(9)'!Z15))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IF('PP(9)'!Z16="","",IF('PP(9)'!AA16="BELUM TERAMPIL","BELUM TERAMPIL",'PP(9)'!Z16))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IF('PP(9)'!Z17="","",IF('PP(9)'!AA17="BELUM TERAMPIL","BELUM TERAMPIL",'PP(9)'!Z17))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IF('PP(9)'!Z18="","",IF('PP(9)'!AA18="BELUM TERAMPIL","BELUM TERAMPIL",'PP(9)'!Z18))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IF('PP(9)'!Z19="","",IF('PP(9)'!AA19="BELUM TERAMPIL","BELUM TERAMPIL",'PP(9)'!Z19))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IF('PP(9)'!Z20="","",IF('PP(9)'!AA20="BELUM TERAMPIL","BELUM TERAMPIL",'PP(9)'!Z20))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IF('PP(9)'!Z21="","",IF('PP(9)'!AA21="BELUM TERAMPIL","BELUM TERAMPIL",'PP(9)'!Z21))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IF('PP(9)'!Z22="","",IF('PP(9)'!AA22="BELUM TERAMPIL","BELUM TERAMPIL",'PP(9)'!Z22))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IF('PP(9)'!Z23="","",IF('PP(9)'!AA23="BELUM TERAMPIL","BELUM TERAMPIL",'PP(9)'!Z23))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IF('PP(9)'!Z24="","",IF('PP(9)'!AA24="BELUM TERAMPIL","BELUM TERAMPIL",'PP(9)'!Z24))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IF('PP(9)'!Z25="","",IF('PP(9)'!AA25="BELUM TERAMPIL","BELUM TERAMPIL",'PP(9)'!Z25))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IF('PP(9)'!Z26="","",IF('PP(9)'!AA26="BELUM TERAMPIL","BELUM TERAMPIL",'PP(9)'!Z26))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IF('PP(9)'!Z27="","",IF('PP(9)'!AA27="BELUM TERAMPIL","BELUM TERAMPIL",'PP(9)'!Z27))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IF('PP(9)'!Z28="","",IF('PP(9)'!AA28="BELUM TERAMPIL","BELUM TERAMPIL",'PP(9)'!Z28))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IF('PP(9)'!Z29="","",IF('PP(9)'!AA29="BELUM TERAMPIL","BELUM TERAMPIL",'PP(9)'!Z29))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IF('PP(9)'!Z30="","",IF('PP(9)'!AA30="BELUM TERAMPIL","BELUM TERAMPIL",'PP(9)'!Z30))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IF('PP(9)'!Z31="","",IF('PP(9)'!AA31="BELUM TERAMPIL","BELUM TERAMPIL",'PP(9)'!Z31))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IF('PP(9)'!Z32="","",IF('PP(9)'!AA32="BELUM TERAMPIL","BELUM TERAMPIL",'PP(9)'!Z32))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IF('PP(9)'!Z33="","",IF('PP(9)'!AA33="BELUM TERAMPIL","BELUM TERAMPIL",'PP(9)'!Z33))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245" t="s">
        <v>31</v>
      </c>
      <c r="E40" s="245"/>
      <c r="F40" s="245"/>
      <c r="G40" s="245"/>
      <c r="H40" s="245"/>
      <c r="I40" s="258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238" t="s">
        <v>126</v>
      </c>
      <c r="E41" s="239"/>
      <c r="F41" s="239"/>
      <c r="G41" s="239"/>
      <c r="H41" s="239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BERKENAAN",'PA(9)'!$D$51)</f>
        <v>TIDAK BERKENAAN</v>
      </c>
      <c r="J42" s="420" t="str">
        <f>IF($F$12&lt;4,"TIDAK BERKENAAN",'PA(9)'!$K$51)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Sosial'!$V19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KESELURUHAN!P29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9"/>
      <c r="C75" s="20"/>
      <c r="D75" s="20"/>
      <c r="E75" s="10"/>
      <c r="F75" s="10"/>
      <c r="G75" s="10"/>
      <c r="H75" s="20"/>
      <c r="I75" s="20"/>
      <c r="J75" s="20"/>
      <c r="K75" s="20"/>
      <c r="L75" s="20"/>
      <c r="M75" s="20"/>
      <c r="N75" s="21"/>
    </row>
    <row r="76" spans="2:14" ht="15.75" thickBot="1" x14ac:dyDescent="0.3">
      <c r="B76" s="22"/>
      <c r="C76" s="23"/>
      <c r="D76" s="23"/>
      <c r="E76" s="142"/>
      <c r="F76" s="142"/>
      <c r="G76" s="142"/>
      <c r="H76" s="23"/>
      <c r="I76" s="23"/>
      <c r="J76" s="23"/>
      <c r="K76" s="23"/>
      <c r="L76" s="23"/>
      <c r="M76" s="23"/>
      <c r="N76" s="24"/>
    </row>
    <row r="77" spans="2:14" ht="15.75" thickTop="1" x14ac:dyDescent="0.25"/>
  </sheetData>
  <sheetProtection algorithmName="SHA-512" hashValue="Zl+SAwTIhJUgRb8ggrOE2x9PIAdR1CmymwY9CK2+NoJzP0RJibnmBqOC/KbvU+unK5DIkbqTvy/bYHkFUiSFzw==" saltValue="F0S5PxSuwn9iRnAZJFPtxg==" spinCount="100000" sheet="1" selectLockedCells="1"/>
  <mergeCells count="88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C36:D36"/>
    <mergeCell ref="E36:I36"/>
    <mergeCell ref="J36:M36"/>
    <mergeCell ref="C37:D37"/>
    <mergeCell ref="E37:I37"/>
    <mergeCell ref="J37:M37"/>
    <mergeCell ref="J43:M43"/>
    <mergeCell ref="C48:M48"/>
    <mergeCell ref="J44:M44"/>
    <mergeCell ref="C46:D46"/>
    <mergeCell ref="E46:M46"/>
  </mergeCells>
  <conditionalFormatting sqref="C16:M37">
    <cfRule type="expression" dxfId="2" priority="2">
      <formula>$C16&lt;&gt;""</formula>
    </cfRule>
  </conditionalFormatting>
  <dataValidations count="1">
    <dataValidation type="list" allowBlank="1" showInputMessage="1" showErrorMessage="1" sqref="J44:M44" xr:uid="{00000000-0002-0000-14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1:O77"/>
  <sheetViews>
    <sheetView view="pageBreakPreview" topLeftCell="A56" zoomScale="90" zoomScaleNormal="140" zoomScaleSheetLayoutView="90" workbookViewId="0">
      <selection activeCell="K69" sqref="K69"/>
    </sheetView>
  </sheetViews>
  <sheetFormatPr defaultColWidth="8.7109375" defaultRowHeight="15" x14ac:dyDescent="0.25"/>
  <cols>
    <col min="1" max="1" width="4" style="82" customWidth="1"/>
    <col min="2" max="2" width="4.42578125" style="82" customWidth="1"/>
    <col min="3" max="3" width="6.140625" style="82" customWidth="1"/>
    <col min="4" max="4" width="25.7109375" style="82" customWidth="1"/>
    <col min="5" max="5" width="1.28515625" style="82" customWidth="1"/>
    <col min="6" max="7" width="16" style="82" customWidth="1"/>
    <col min="8" max="8" width="2.85546875" style="82" customWidth="1"/>
    <col min="9" max="9" width="29.42578125" style="82" customWidth="1"/>
    <col min="10" max="10" width="4.7109375" style="82" customWidth="1"/>
    <col min="11" max="11" width="5.140625" style="82" customWidth="1"/>
    <col min="12" max="12" width="5.42578125" style="82" customWidth="1"/>
    <col min="13" max="13" width="6.5703125" style="82" customWidth="1"/>
    <col min="14" max="14" width="4.42578125" style="82" customWidth="1"/>
    <col min="15" max="15" width="3.85546875" style="82" customWidth="1"/>
    <col min="16" max="16384" width="8.7109375" style="82"/>
  </cols>
  <sheetData>
    <row r="1" spans="2:15" ht="15.75" thickBot="1" x14ac:dyDescent="0.3">
      <c r="O1" s="269" t="s">
        <v>232</v>
      </c>
    </row>
    <row r="2" spans="2:15" ht="21.75" thickTop="1" x14ac:dyDescent="0.35">
      <c r="B2" s="128"/>
      <c r="C2" s="428" t="s">
        <v>23</v>
      </c>
      <c r="D2" s="428"/>
      <c r="E2" s="428"/>
      <c r="F2" s="428"/>
      <c r="G2" s="428"/>
      <c r="H2" s="428"/>
      <c r="I2" s="428"/>
      <c r="J2" s="428"/>
      <c r="K2" s="428"/>
      <c r="L2" s="428"/>
      <c r="M2" s="8"/>
      <c r="N2" s="129"/>
    </row>
    <row r="3" spans="2:15" x14ac:dyDescent="0.25">
      <c r="B3" s="130"/>
      <c r="C3" s="9">
        <v>1</v>
      </c>
      <c r="D3" s="87" t="s">
        <v>12</v>
      </c>
      <c r="E3" s="10" t="s">
        <v>24</v>
      </c>
      <c r="F3" s="429" t="str">
        <f>'PP(10)'!J3</f>
        <v>NEESA FATHIRAH BINTI ISMAIL</v>
      </c>
      <c r="G3" s="430"/>
      <c r="H3" s="430"/>
      <c r="I3" s="430"/>
      <c r="J3" s="430"/>
      <c r="K3" s="430"/>
      <c r="L3" s="430"/>
      <c r="M3" s="430"/>
      <c r="N3" s="131"/>
    </row>
    <row r="4" spans="2:15" x14ac:dyDescent="0.25">
      <c r="B4" s="130"/>
      <c r="C4" s="9">
        <v>2</v>
      </c>
      <c r="D4" s="87" t="s">
        <v>25</v>
      </c>
      <c r="E4" s="10" t="s">
        <v>24</v>
      </c>
      <c r="F4" s="461" t="str">
        <f>'PP(10)'!D3</f>
        <v>950903-01-6898</v>
      </c>
      <c r="G4" s="461"/>
      <c r="H4" s="461"/>
      <c r="I4" s="461"/>
      <c r="J4" s="461"/>
      <c r="K4" s="461"/>
      <c r="L4" s="461"/>
      <c r="M4" s="461"/>
      <c r="N4" s="131"/>
    </row>
    <row r="5" spans="2:15" x14ac:dyDescent="0.25">
      <c r="B5" s="130"/>
      <c r="C5" s="9">
        <v>3</v>
      </c>
      <c r="D5" s="87" t="s">
        <v>83</v>
      </c>
      <c r="E5" s="10" t="s">
        <v>24</v>
      </c>
      <c r="F5" s="132" t="str">
        <f>Perancangan!F6</f>
        <v>SD0121-TA-011-3:2012-T1401</v>
      </c>
      <c r="G5" s="132"/>
      <c r="H5" s="132"/>
      <c r="I5" s="132"/>
      <c r="J5" s="132"/>
      <c r="K5" s="132"/>
      <c r="L5" s="132"/>
      <c r="M5" s="132"/>
      <c r="N5" s="131"/>
    </row>
    <row r="6" spans="2:15" ht="15" customHeight="1" x14ac:dyDescent="0.25">
      <c r="B6" s="130"/>
      <c r="C6" s="9">
        <v>4</v>
      </c>
      <c r="D6" s="87" t="s">
        <v>26</v>
      </c>
      <c r="E6" s="10" t="s">
        <v>24</v>
      </c>
      <c r="F6" s="432" t="str">
        <f>Perancangan!F3&amp;" &amp; "&amp;Perancangan!K3</f>
        <v>PD0238 &amp; TNZI ENTERPRISE</v>
      </c>
      <c r="G6" s="432"/>
      <c r="H6" s="432"/>
      <c r="I6" s="432"/>
      <c r="J6" s="432"/>
      <c r="K6" s="432"/>
      <c r="L6" s="432"/>
      <c r="M6" s="432"/>
      <c r="N6" s="131"/>
    </row>
    <row r="7" spans="2:15" x14ac:dyDescent="0.25">
      <c r="B7" s="130"/>
      <c r="C7" s="9">
        <v>5</v>
      </c>
      <c r="D7" s="87" t="s">
        <v>27</v>
      </c>
      <c r="E7" s="32" t="s">
        <v>24</v>
      </c>
      <c r="F7" s="433" t="str">
        <f>Perancangan!F4&amp;" &amp; "&amp;Perancangan!K4</f>
        <v>SD0121 &amp; TNZI ENTERPRISE</v>
      </c>
      <c r="G7" s="433"/>
      <c r="H7" s="433"/>
      <c r="I7" s="433"/>
      <c r="J7" s="433"/>
      <c r="K7" s="433"/>
      <c r="L7" s="433"/>
      <c r="M7" s="433"/>
      <c r="N7" s="131"/>
    </row>
    <row r="8" spans="2:15" x14ac:dyDescent="0.25">
      <c r="B8" s="130"/>
      <c r="C8" s="9">
        <v>6</v>
      </c>
      <c r="D8" s="87" t="s">
        <v>28</v>
      </c>
      <c r="E8" s="10" t="s">
        <v>24</v>
      </c>
      <c r="F8" s="432" t="str">
        <f>Perancangan!F5</f>
        <v>TA-011-3:2012</v>
      </c>
      <c r="G8" s="432"/>
      <c r="H8" s="432"/>
      <c r="I8" s="432"/>
      <c r="J8" s="432"/>
      <c r="K8" s="432"/>
      <c r="L8" s="432"/>
      <c r="M8" s="432"/>
      <c r="N8" s="131"/>
    </row>
    <row r="9" spans="2:15" ht="15" customHeight="1" x14ac:dyDescent="0.25">
      <c r="B9" s="130"/>
      <c r="C9" s="9">
        <v>7</v>
      </c>
      <c r="D9" s="87" t="s">
        <v>29</v>
      </c>
      <c r="E9" s="10" t="s">
        <v>24</v>
      </c>
      <c r="F9" s="426" t="str">
        <f>Perancangan!K5</f>
        <v>PEMBUATAN PAKAIAN WANITA</v>
      </c>
      <c r="G9" s="426"/>
      <c r="H9" s="426"/>
      <c r="I9" s="426"/>
      <c r="J9" s="426"/>
      <c r="K9" s="426"/>
      <c r="L9" s="426"/>
      <c r="M9" s="426"/>
      <c r="N9" s="131"/>
    </row>
    <row r="10" spans="2:15" ht="15" customHeight="1" x14ac:dyDescent="0.25">
      <c r="B10" s="130"/>
      <c r="C10" s="9">
        <v>8</v>
      </c>
      <c r="D10" s="87" t="s">
        <v>84</v>
      </c>
      <c r="E10" s="11" t="s">
        <v>24</v>
      </c>
      <c r="F10" s="422">
        <f>Perancangan!P3</f>
        <v>42769</v>
      </c>
      <c r="G10" s="422"/>
      <c r="H10" s="133"/>
      <c r="I10" s="133"/>
      <c r="J10" s="133"/>
      <c r="K10" s="133"/>
      <c r="L10" s="133"/>
      <c r="M10" s="133"/>
      <c r="N10" s="131"/>
    </row>
    <row r="11" spans="2:15" ht="15" customHeight="1" x14ac:dyDescent="0.25">
      <c r="B11" s="130"/>
      <c r="C11" s="9">
        <v>9</v>
      </c>
      <c r="D11" s="87" t="s">
        <v>85</v>
      </c>
      <c r="E11" s="11" t="s">
        <v>24</v>
      </c>
      <c r="F11" s="422">
        <f>Perancangan!P4</f>
        <v>43069</v>
      </c>
      <c r="G11" s="422"/>
      <c r="H11" s="133"/>
      <c r="I11" s="133"/>
      <c r="J11" s="133"/>
      <c r="K11" s="133"/>
      <c r="L11" s="133"/>
      <c r="M11" s="133"/>
      <c r="N11" s="131"/>
    </row>
    <row r="12" spans="2:15" x14ac:dyDescent="0.25">
      <c r="B12" s="130"/>
      <c r="C12" s="9">
        <v>10</v>
      </c>
      <c r="D12" s="87" t="s">
        <v>4</v>
      </c>
      <c r="E12" s="11" t="s">
        <v>24</v>
      </c>
      <c r="F12" s="427">
        <f>Perancangan!P5</f>
        <v>3</v>
      </c>
      <c r="G12" s="427"/>
      <c r="H12" s="427"/>
      <c r="I12" s="427"/>
      <c r="J12" s="427"/>
      <c r="K12" s="427"/>
      <c r="L12" s="427"/>
      <c r="M12" s="427"/>
      <c r="N12" s="131"/>
    </row>
    <row r="13" spans="2:15" ht="15.75" thickBot="1" x14ac:dyDescent="0.3">
      <c r="B13" s="130"/>
      <c r="C13" s="9"/>
      <c r="D13" s="9"/>
      <c r="E13" s="10"/>
      <c r="F13" s="10"/>
      <c r="G13" s="10"/>
      <c r="H13" s="10"/>
      <c r="I13" s="10"/>
      <c r="J13" s="10"/>
      <c r="K13" s="10"/>
      <c r="L13" s="10"/>
      <c r="M13" s="10"/>
      <c r="N13" s="131"/>
    </row>
    <row r="14" spans="2:15" ht="16.5" thickBot="1" x14ac:dyDescent="0.3">
      <c r="B14" s="130"/>
      <c r="C14" s="434" t="s">
        <v>145</v>
      </c>
      <c r="D14" s="435"/>
      <c r="E14" s="435"/>
      <c r="F14" s="435"/>
      <c r="G14" s="435"/>
      <c r="H14" s="435"/>
      <c r="I14" s="435"/>
      <c r="J14" s="435"/>
      <c r="K14" s="435"/>
      <c r="L14" s="435"/>
      <c r="M14" s="436"/>
      <c r="N14" s="131"/>
    </row>
    <row r="15" spans="2:15" ht="15" customHeight="1" x14ac:dyDescent="0.25">
      <c r="B15" s="130"/>
      <c r="C15" s="437" t="s">
        <v>5</v>
      </c>
      <c r="D15" s="438"/>
      <c r="E15" s="423" t="s">
        <v>17</v>
      </c>
      <c r="F15" s="424"/>
      <c r="G15" s="424"/>
      <c r="H15" s="424"/>
      <c r="I15" s="425"/>
      <c r="J15" s="437" t="s">
        <v>30</v>
      </c>
      <c r="K15" s="439"/>
      <c r="L15" s="439"/>
      <c r="M15" s="438"/>
      <c r="N15" s="131"/>
    </row>
    <row r="16" spans="2:15" ht="15" customHeight="1" x14ac:dyDescent="0.25">
      <c r="B16" s="130"/>
      <c r="C16" s="407" t="str">
        <f>IF(Perancangan!C11="","",Perancangan!C11)</f>
        <v>TA-011-3:2012-C01</v>
      </c>
      <c r="D16" s="407"/>
      <c r="E16" s="408" t="str">
        <f>IF(Perancangan!E11="","",Perancangan!E11)</f>
        <v>EVENING DRESS MAKING</v>
      </c>
      <c r="F16" s="408"/>
      <c r="G16" s="408"/>
      <c r="H16" s="408"/>
      <c r="I16" s="408"/>
      <c r="J16" s="449" t="str">
        <f>IF('PP(10)'!Z12="","",IF('PP(10)'!AA12="BELUM TERAMPIL","BELUM TERAMPIL",'PP(10)'!Z12))</f>
        <v/>
      </c>
      <c r="K16" s="450"/>
      <c r="L16" s="450"/>
      <c r="M16" s="450"/>
      <c r="N16" s="131"/>
    </row>
    <row r="17" spans="2:14" ht="14.45" customHeight="1" x14ac:dyDescent="0.25">
      <c r="B17" s="130"/>
      <c r="C17" s="407" t="str">
        <f>IF(Perancangan!C12="","",Perancangan!C12)</f>
        <v>TA-011-3:2012-C02</v>
      </c>
      <c r="D17" s="407"/>
      <c r="E17" s="408" t="str">
        <f>IF(Perancangan!E12="","",Perancangan!E12)</f>
        <v>TRADITIONAL WEDDING DRESS MAKING</v>
      </c>
      <c r="F17" s="408"/>
      <c r="G17" s="408"/>
      <c r="H17" s="408"/>
      <c r="I17" s="408"/>
      <c r="J17" s="449" t="str">
        <f>IF('PP(10)'!Z13="","",IF('PP(10)'!AA13="BELUM TERAMPIL","BELUM TERAMPIL",'PP(10)'!Z13))</f>
        <v/>
      </c>
      <c r="K17" s="450"/>
      <c r="L17" s="450"/>
      <c r="M17" s="450"/>
      <c r="N17" s="131"/>
    </row>
    <row r="18" spans="2:14" ht="14.45" customHeight="1" x14ac:dyDescent="0.25">
      <c r="B18" s="130"/>
      <c r="C18" s="407" t="str">
        <f>IF(Perancangan!C13="","",Perancangan!C13)</f>
        <v>TA-011-3:2012-C03</v>
      </c>
      <c r="D18" s="407"/>
      <c r="E18" s="408" t="str">
        <f>IF(Perancangan!E13="","",Perancangan!E13)</f>
        <v>WESTERN WEDDING DRESS MAKING</v>
      </c>
      <c r="F18" s="408"/>
      <c r="G18" s="408"/>
      <c r="H18" s="408"/>
      <c r="I18" s="408"/>
      <c r="J18" s="449" t="str">
        <f>IF('PP(10)'!Z14="","",IF('PP(10)'!AA14="BELUM TERAMPIL","BELUM TERAMPIL",'PP(10)'!Z14))</f>
        <v/>
      </c>
      <c r="K18" s="450"/>
      <c r="L18" s="450"/>
      <c r="M18" s="450"/>
      <c r="N18" s="131"/>
    </row>
    <row r="19" spans="2:14" ht="14.45" customHeight="1" x14ac:dyDescent="0.25">
      <c r="B19" s="130"/>
      <c r="C19" s="407" t="str">
        <f>IF(Perancangan!C14="","",Perancangan!C14)</f>
        <v>TA-011-3:2012-C04</v>
      </c>
      <c r="D19" s="407"/>
      <c r="E19" s="408" t="str">
        <f>IF(Perancangan!E14="","",Perancangan!E14)</f>
        <v>LADIES 3-PIECE SUIT MAKING</v>
      </c>
      <c r="F19" s="408"/>
      <c r="G19" s="408"/>
      <c r="H19" s="408"/>
      <c r="I19" s="408"/>
      <c r="J19" s="449" t="str">
        <f>IF('PP(10)'!Z15="","",IF('PP(10)'!AA15="BELUM TERAMPIL","BELUM TERAMPIL",'PP(10)'!Z15))</f>
        <v/>
      </c>
      <c r="K19" s="450"/>
      <c r="L19" s="450"/>
      <c r="M19" s="450"/>
      <c r="N19" s="131"/>
    </row>
    <row r="20" spans="2:14" ht="14.45" customHeight="1" x14ac:dyDescent="0.25">
      <c r="B20" s="130"/>
      <c r="C20" s="407" t="str">
        <f>IF(Perancangan!C15="","",Perancangan!C15)</f>
        <v>TA-011-3:2012-C05</v>
      </c>
      <c r="D20" s="407"/>
      <c r="E20" s="408" t="str">
        <f>IF(Perancangan!E15="","",Perancangan!E15)</f>
        <v>LADIES DRESSMAKING PRODUCTION SUPERVISION</v>
      </c>
      <c r="F20" s="408"/>
      <c r="G20" s="408"/>
      <c r="H20" s="408"/>
      <c r="I20" s="408"/>
      <c r="J20" s="449" t="str">
        <f>IF('PP(10)'!Z16="","",IF('PP(10)'!AA16="BELUM TERAMPIL","BELUM TERAMPIL",'PP(10)'!Z16))</f>
        <v/>
      </c>
      <c r="K20" s="450"/>
      <c r="L20" s="450"/>
      <c r="M20" s="450"/>
      <c r="N20" s="131"/>
    </row>
    <row r="21" spans="2:14" ht="14.45" customHeight="1" x14ac:dyDescent="0.25">
      <c r="B21" s="130"/>
      <c r="C21" s="407" t="str">
        <f>IF(Perancangan!C16="","",Perancangan!C16)</f>
        <v/>
      </c>
      <c r="D21" s="407"/>
      <c r="E21" s="408" t="str">
        <f>IF(Perancangan!E16="","",Perancangan!E16)</f>
        <v/>
      </c>
      <c r="F21" s="408"/>
      <c r="G21" s="408"/>
      <c r="H21" s="408"/>
      <c r="I21" s="408"/>
      <c r="J21" s="449" t="str">
        <f>IF('PP(10)'!Z17="","",IF('PP(10)'!AA17="BELUM TERAMPIL","BELUM TERAMPIL",'PP(10)'!Z17))</f>
        <v/>
      </c>
      <c r="K21" s="450"/>
      <c r="L21" s="450"/>
      <c r="M21" s="450"/>
      <c r="N21" s="131"/>
    </row>
    <row r="22" spans="2:14" ht="14.45" customHeight="1" x14ac:dyDescent="0.25">
      <c r="B22" s="130"/>
      <c r="C22" s="407" t="str">
        <f>IF(Perancangan!C17="","",Perancangan!C17)</f>
        <v/>
      </c>
      <c r="D22" s="407"/>
      <c r="E22" s="408" t="str">
        <f>IF(Perancangan!E17="","",Perancangan!E17)</f>
        <v/>
      </c>
      <c r="F22" s="408"/>
      <c r="G22" s="408"/>
      <c r="H22" s="408"/>
      <c r="I22" s="408"/>
      <c r="J22" s="449" t="str">
        <f>IF('PP(10)'!Z18="","",IF('PP(10)'!AA18="BELUM TERAMPIL","BELUM TERAMPIL",'PP(10)'!Z18))</f>
        <v/>
      </c>
      <c r="K22" s="450"/>
      <c r="L22" s="450"/>
      <c r="M22" s="450"/>
      <c r="N22" s="131"/>
    </row>
    <row r="23" spans="2:14" ht="14.45" customHeight="1" x14ac:dyDescent="0.25">
      <c r="B23" s="130"/>
      <c r="C23" s="407" t="str">
        <f>IF(Perancangan!C18="","",Perancangan!C18)</f>
        <v/>
      </c>
      <c r="D23" s="407"/>
      <c r="E23" s="408" t="str">
        <f>IF(Perancangan!E18="","",Perancangan!E18)</f>
        <v/>
      </c>
      <c r="F23" s="408"/>
      <c r="G23" s="408"/>
      <c r="H23" s="408"/>
      <c r="I23" s="408"/>
      <c r="J23" s="449" t="str">
        <f>IF('PP(10)'!Z19="","",IF('PP(10)'!AA19="BELUM TERAMPIL","BELUM TERAMPIL",'PP(10)'!Z19))</f>
        <v/>
      </c>
      <c r="K23" s="450"/>
      <c r="L23" s="450"/>
      <c r="M23" s="450"/>
      <c r="N23" s="131"/>
    </row>
    <row r="24" spans="2:14" ht="14.45" customHeight="1" x14ac:dyDescent="0.25">
      <c r="B24" s="130"/>
      <c r="C24" s="407" t="str">
        <f>IF(Perancangan!C19="","",Perancangan!C19)</f>
        <v/>
      </c>
      <c r="D24" s="407"/>
      <c r="E24" s="408" t="str">
        <f>IF(Perancangan!E19="","",Perancangan!E19)</f>
        <v/>
      </c>
      <c r="F24" s="408"/>
      <c r="G24" s="408"/>
      <c r="H24" s="408"/>
      <c r="I24" s="408"/>
      <c r="J24" s="449" t="str">
        <f>IF('PP(10)'!Z20="","",IF('PP(10)'!AA20="BELUM TERAMPIL","BELUM TERAMPIL",'PP(10)'!Z20))</f>
        <v/>
      </c>
      <c r="K24" s="450"/>
      <c r="L24" s="450"/>
      <c r="M24" s="450"/>
      <c r="N24" s="131"/>
    </row>
    <row r="25" spans="2:14" ht="14.45" customHeight="1" x14ac:dyDescent="0.25">
      <c r="B25" s="130"/>
      <c r="C25" s="407" t="str">
        <f>IF(Perancangan!C20="","",Perancangan!C20)</f>
        <v/>
      </c>
      <c r="D25" s="407"/>
      <c r="E25" s="408" t="str">
        <f>IF(Perancangan!E20="","",Perancangan!E20)</f>
        <v/>
      </c>
      <c r="F25" s="408"/>
      <c r="G25" s="408"/>
      <c r="H25" s="408"/>
      <c r="I25" s="408"/>
      <c r="J25" s="449" t="str">
        <f>IF('PP(10)'!Z21="","",IF('PP(10)'!AA21="BELUM TERAMPIL","BELUM TERAMPIL",'PP(10)'!Z21))</f>
        <v/>
      </c>
      <c r="K25" s="450"/>
      <c r="L25" s="450"/>
      <c r="M25" s="450"/>
      <c r="N25" s="131"/>
    </row>
    <row r="26" spans="2:14" ht="14.45" customHeight="1" x14ac:dyDescent="0.25">
      <c r="B26" s="130"/>
      <c r="C26" s="407" t="str">
        <f>IF(Perancangan!C21="","",Perancangan!C21)</f>
        <v/>
      </c>
      <c r="D26" s="407"/>
      <c r="E26" s="408" t="str">
        <f>IF(Perancangan!E21="","",Perancangan!E21)</f>
        <v/>
      </c>
      <c r="F26" s="408"/>
      <c r="G26" s="408"/>
      <c r="H26" s="408"/>
      <c r="I26" s="408"/>
      <c r="J26" s="449" t="str">
        <f>IF('PP(10)'!Z22="","",IF('PP(10)'!AA22="BELUM TERAMPIL","BELUM TERAMPIL",'PP(10)'!Z22))</f>
        <v/>
      </c>
      <c r="K26" s="450"/>
      <c r="L26" s="450"/>
      <c r="M26" s="450"/>
      <c r="N26" s="131"/>
    </row>
    <row r="27" spans="2:14" ht="14.45" customHeight="1" x14ac:dyDescent="0.25">
      <c r="B27" s="130"/>
      <c r="C27" s="407" t="str">
        <f>IF(Perancangan!C22="","",Perancangan!C22)</f>
        <v/>
      </c>
      <c r="D27" s="407"/>
      <c r="E27" s="408" t="str">
        <f>IF(Perancangan!E22="","",Perancangan!E22)</f>
        <v/>
      </c>
      <c r="F27" s="408"/>
      <c r="G27" s="408"/>
      <c r="H27" s="408"/>
      <c r="I27" s="408"/>
      <c r="J27" s="449" t="str">
        <f>IF('PP(10)'!Z23="","",IF('PP(10)'!AA23="BELUM TERAMPIL","BELUM TERAMPIL",'PP(10)'!Z23))</f>
        <v/>
      </c>
      <c r="K27" s="450"/>
      <c r="L27" s="450"/>
      <c r="M27" s="450"/>
      <c r="N27" s="131"/>
    </row>
    <row r="28" spans="2:14" ht="14.45" customHeight="1" x14ac:dyDescent="0.25">
      <c r="B28" s="130"/>
      <c r="C28" s="407" t="str">
        <f>IF(Perancangan!C23="","",Perancangan!C23)</f>
        <v/>
      </c>
      <c r="D28" s="407"/>
      <c r="E28" s="408" t="str">
        <f>IF(Perancangan!E23="","",Perancangan!E23)</f>
        <v/>
      </c>
      <c r="F28" s="408"/>
      <c r="G28" s="408"/>
      <c r="H28" s="408"/>
      <c r="I28" s="408"/>
      <c r="J28" s="449" t="str">
        <f>IF('PP(10)'!Z24="","",IF('PP(10)'!AA24="BELUM TERAMPIL","BELUM TERAMPIL",'PP(10)'!Z24))</f>
        <v/>
      </c>
      <c r="K28" s="450"/>
      <c r="L28" s="450"/>
      <c r="M28" s="450"/>
      <c r="N28" s="131"/>
    </row>
    <row r="29" spans="2:14" ht="14.45" customHeight="1" x14ac:dyDescent="0.25">
      <c r="B29" s="130"/>
      <c r="C29" s="407" t="str">
        <f>IF(Perancangan!C24="","",Perancangan!C24)</f>
        <v/>
      </c>
      <c r="D29" s="407"/>
      <c r="E29" s="408" t="str">
        <f>IF(Perancangan!E24="","",Perancangan!E24)</f>
        <v/>
      </c>
      <c r="F29" s="408"/>
      <c r="G29" s="408"/>
      <c r="H29" s="408"/>
      <c r="I29" s="408"/>
      <c r="J29" s="449" t="str">
        <f>IF('PP(10)'!Z25="","",IF('PP(10)'!AA25="BELUM TERAMPIL","BELUM TERAMPIL",'PP(10)'!Z25))</f>
        <v/>
      </c>
      <c r="K29" s="450"/>
      <c r="L29" s="450"/>
      <c r="M29" s="450"/>
      <c r="N29" s="131"/>
    </row>
    <row r="30" spans="2:14" ht="14.45" customHeight="1" x14ac:dyDescent="0.25">
      <c r="B30" s="130"/>
      <c r="C30" s="407" t="str">
        <f>IF(Perancangan!C25="","",Perancangan!C25)</f>
        <v/>
      </c>
      <c r="D30" s="407"/>
      <c r="E30" s="408" t="str">
        <f>IF(Perancangan!E25="","",Perancangan!E25)</f>
        <v/>
      </c>
      <c r="F30" s="408"/>
      <c r="G30" s="408"/>
      <c r="H30" s="408"/>
      <c r="I30" s="408"/>
      <c r="J30" s="449" t="str">
        <f>IF('PP(10)'!Z26="","",IF('PP(10)'!AA26="BELUM TERAMPIL","BELUM TERAMPIL",'PP(10)'!Z26))</f>
        <v/>
      </c>
      <c r="K30" s="450"/>
      <c r="L30" s="450"/>
      <c r="M30" s="450"/>
      <c r="N30" s="131"/>
    </row>
    <row r="31" spans="2:14" ht="14.45" customHeight="1" x14ac:dyDescent="0.25">
      <c r="B31" s="130"/>
      <c r="C31" s="407" t="str">
        <f>IF(Perancangan!C26="","",Perancangan!C26)</f>
        <v/>
      </c>
      <c r="D31" s="407"/>
      <c r="E31" s="408" t="str">
        <f>IF(Perancangan!E26="","",Perancangan!E26)</f>
        <v/>
      </c>
      <c r="F31" s="408"/>
      <c r="G31" s="408"/>
      <c r="H31" s="408"/>
      <c r="I31" s="408"/>
      <c r="J31" s="449" t="str">
        <f>IF('PP(10)'!Z27="","",IF('PP(10)'!AA27="BELUM TERAMPIL","BELUM TERAMPIL",'PP(10)'!Z27))</f>
        <v/>
      </c>
      <c r="K31" s="450"/>
      <c r="L31" s="450"/>
      <c r="M31" s="450"/>
      <c r="N31" s="131"/>
    </row>
    <row r="32" spans="2:14" ht="14.45" customHeight="1" x14ac:dyDescent="0.25">
      <c r="B32" s="130"/>
      <c r="C32" s="407" t="str">
        <f>IF(Perancangan!C27="","",Perancangan!C27)</f>
        <v/>
      </c>
      <c r="D32" s="407"/>
      <c r="E32" s="408" t="str">
        <f>IF(Perancangan!E27="","",Perancangan!E27)</f>
        <v/>
      </c>
      <c r="F32" s="408"/>
      <c r="G32" s="408"/>
      <c r="H32" s="408"/>
      <c r="I32" s="408"/>
      <c r="J32" s="449" t="str">
        <f>IF('PP(10)'!Z28="","",IF('PP(10)'!AA28="BELUM TERAMPIL","BELUM TERAMPIL",'PP(10)'!Z28))</f>
        <v/>
      </c>
      <c r="K32" s="450"/>
      <c r="L32" s="450"/>
      <c r="M32" s="450"/>
      <c r="N32" s="131"/>
    </row>
    <row r="33" spans="2:14" ht="14.45" customHeight="1" x14ac:dyDescent="0.25">
      <c r="B33" s="130"/>
      <c r="C33" s="407" t="str">
        <f>IF(Perancangan!C28="","",Perancangan!C28)</f>
        <v/>
      </c>
      <c r="D33" s="407"/>
      <c r="E33" s="408" t="str">
        <f>IF(Perancangan!E28="","",Perancangan!E28)</f>
        <v/>
      </c>
      <c r="F33" s="408"/>
      <c r="G33" s="408"/>
      <c r="H33" s="408"/>
      <c r="I33" s="408"/>
      <c r="J33" s="449" t="str">
        <f>IF('PP(10)'!Z29="","",IF('PP(10)'!AA29="BELUM TERAMPIL","BELUM TERAMPIL",'PP(10)'!Z29))</f>
        <v/>
      </c>
      <c r="K33" s="450"/>
      <c r="L33" s="450"/>
      <c r="M33" s="450"/>
      <c r="N33" s="131"/>
    </row>
    <row r="34" spans="2:14" ht="14.45" customHeight="1" x14ac:dyDescent="0.25">
      <c r="B34" s="130"/>
      <c r="C34" s="407" t="str">
        <f>IF(Perancangan!C29="","",Perancangan!C29)</f>
        <v/>
      </c>
      <c r="D34" s="407"/>
      <c r="E34" s="408" t="str">
        <f>IF(Perancangan!E29="","",Perancangan!E29)</f>
        <v/>
      </c>
      <c r="F34" s="408"/>
      <c r="G34" s="408"/>
      <c r="H34" s="408"/>
      <c r="I34" s="408"/>
      <c r="J34" s="449" t="str">
        <f>IF('PP(10)'!Z30="","",IF('PP(10)'!AA30="BELUM TERAMPIL","BELUM TERAMPIL",'PP(10)'!Z30))</f>
        <v/>
      </c>
      <c r="K34" s="450"/>
      <c r="L34" s="450"/>
      <c r="M34" s="450"/>
      <c r="N34" s="131"/>
    </row>
    <row r="35" spans="2:14" ht="14.45" customHeight="1" x14ac:dyDescent="0.25">
      <c r="B35" s="130"/>
      <c r="C35" s="407" t="str">
        <f>IF(Perancangan!C30="","",Perancangan!C30)</f>
        <v/>
      </c>
      <c r="D35" s="407"/>
      <c r="E35" s="408" t="str">
        <f>IF(Perancangan!E30="","",Perancangan!E30)</f>
        <v/>
      </c>
      <c r="F35" s="408"/>
      <c r="G35" s="408"/>
      <c r="H35" s="408"/>
      <c r="I35" s="408"/>
      <c r="J35" s="449" t="str">
        <f>IF('PP(10)'!Z31="","",IF('PP(10)'!AA31="BELUM TERAMPIL","BELUM TERAMPIL",'PP(10)'!Z31))</f>
        <v/>
      </c>
      <c r="K35" s="450"/>
      <c r="L35" s="450"/>
      <c r="M35" s="450"/>
      <c r="N35" s="131"/>
    </row>
    <row r="36" spans="2:14" ht="14.45" customHeight="1" x14ac:dyDescent="0.25">
      <c r="B36" s="130"/>
      <c r="C36" s="407" t="str">
        <f>IF(Perancangan!C31="","",Perancangan!C31)</f>
        <v/>
      </c>
      <c r="D36" s="407"/>
      <c r="E36" s="408" t="str">
        <f>IF(Perancangan!E31="","",Perancangan!E31)</f>
        <v/>
      </c>
      <c r="F36" s="408"/>
      <c r="G36" s="408"/>
      <c r="H36" s="408"/>
      <c r="I36" s="408"/>
      <c r="J36" s="449" t="str">
        <f>IF('PP(10)'!Z32="","",IF('PP(10)'!AA32="BELUM TERAMPIL","BELUM TERAMPIL",'PP(10)'!Z32))</f>
        <v/>
      </c>
      <c r="K36" s="450"/>
      <c r="L36" s="450"/>
      <c r="M36" s="450"/>
      <c r="N36" s="131"/>
    </row>
    <row r="37" spans="2:14" ht="14.45" customHeight="1" x14ac:dyDescent="0.25">
      <c r="B37" s="130"/>
      <c r="C37" s="407" t="str">
        <f>IF(Perancangan!C32="","",Perancangan!C32)</f>
        <v/>
      </c>
      <c r="D37" s="407"/>
      <c r="E37" s="408" t="str">
        <f>IF(Perancangan!E32="","",Perancangan!E32)</f>
        <v/>
      </c>
      <c r="F37" s="408"/>
      <c r="G37" s="408"/>
      <c r="H37" s="408"/>
      <c r="I37" s="408"/>
      <c r="J37" s="449" t="str">
        <f>IF('PP(10)'!Z33="","",IF('PP(10)'!AA33="BELUM TERAMPIL","BELUM TERAMPIL",'PP(10)'!Z33))</f>
        <v/>
      </c>
      <c r="K37" s="450"/>
      <c r="L37" s="450"/>
      <c r="M37" s="450"/>
      <c r="N37" s="131"/>
    </row>
    <row r="38" spans="2:14" ht="15.75" thickBot="1" x14ac:dyDescent="0.3">
      <c r="B38" s="134"/>
      <c r="C38" s="28"/>
      <c r="D38" s="28"/>
      <c r="E38" s="29"/>
      <c r="F38" s="29"/>
      <c r="G38" s="29"/>
      <c r="H38" s="29"/>
      <c r="I38" s="29"/>
      <c r="J38" s="30"/>
      <c r="K38" s="30"/>
      <c r="L38" s="30"/>
      <c r="M38" s="30"/>
      <c r="N38" s="135"/>
    </row>
    <row r="39" spans="2:14" ht="16.5" thickTop="1" thickBot="1" x14ac:dyDescent="0.3">
      <c r="B39" s="13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31"/>
    </row>
    <row r="40" spans="2:14" ht="16.5" customHeight="1" thickBot="1" x14ac:dyDescent="0.3">
      <c r="B40" s="130"/>
      <c r="C40" s="33" t="s">
        <v>81</v>
      </c>
      <c r="D40" s="245" t="s">
        <v>31</v>
      </c>
      <c r="E40" s="245"/>
      <c r="F40" s="245"/>
      <c r="G40" s="245"/>
      <c r="H40" s="245"/>
      <c r="I40" s="258" t="s">
        <v>166</v>
      </c>
      <c r="J40" s="397" t="s">
        <v>19</v>
      </c>
      <c r="K40" s="398"/>
      <c r="L40" s="398"/>
      <c r="M40" s="402"/>
      <c r="N40" s="131"/>
    </row>
    <row r="41" spans="2:14" x14ac:dyDescent="0.25">
      <c r="B41" s="130"/>
      <c r="C41" s="12" t="s">
        <v>32</v>
      </c>
      <c r="D41" s="451" t="s">
        <v>179</v>
      </c>
      <c r="E41" s="452"/>
      <c r="F41" s="452"/>
      <c r="G41" s="452"/>
      <c r="H41" s="452"/>
      <c r="I41" s="256" t="e">
        <f>AVERAGE(J16:M37)</f>
        <v>#DIV/0!</v>
      </c>
      <c r="J41" s="403" t="str">
        <f>IF(C16="","",IF(SUMPRODUCT(ISNUMBER(J16:J37)*1)&lt;22-COUNTBLANK($C$16:$C$37),"BELUM TERAMPIL","TERAMPIL"))</f>
        <v>BELUM TERAMPIL</v>
      </c>
      <c r="K41" s="403"/>
      <c r="L41" s="403"/>
      <c r="M41" s="404"/>
      <c r="N41" s="131"/>
    </row>
    <row r="42" spans="2:14" x14ac:dyDescent="0.25">
      <c r="B42" s="130"/>
      <c r="C42" s="13" t="s">
        <v>33</v>
      </c>
      <c r="D42" s="240" t="s">
        <v>35</v>
      </c>
      <c r="E42" s="241"/>
      <c r="F42" s="241"/>
      <c r="G42" s="241"/>
      <c r="H42" s="241"/>
      <c r="I42" s="13" t="str">
        <f>IF($F$12&lt;4,"TIDAK BERKENAAN",'PA(10)'!$D$51)</f>
        <v>TIDAK BERKENAAN</v>
      </c>
      <c r="J42" s="420" t="str">
        <f>IF($F$12&lt;4,"TIDAK BERKENAAN",'PA(10)'!$K$51)</f>
        <v>TIDAK BERKENAAN</v>
      </c>
      <c r="K42" s="420"/>
      <c r="L42" s="420"/>
      <c r="M42" s="421"/>
      <c r="N42" s="131"/>
    </row>
    <row r="43" spans="2:14" x14ac:dyDescent="0.25">
      <c r="B43" s="130"/>
      <c r="C43" s="13" t="s">
        <v>34</v>
      </c>
      <c r="D43" s="240" t="s">
        <v>37</v>
      </c>
      <c r="E43" s="241"/>
      <c r="F43" s="241"/>
      <c r="G43" s="241"/>
      <c r="H43" s="241"/>
      <c r="I43" s="13" t="str">
        <f>'Kompetensi Sosial'!$V20</f>
        <v/>
      </c>
      <c r="J43" s="413" t="str">
        <f>IF(I43="","",IF(AND(I43&gt;=69.5,I43&lt;&gt;"GAGAL"),"TERAMPIL","BELUM TERAMPIL"))</f>
        <v/>
      </c>
      <c r="K43" s="413"/>
      <c r="L43" s="413"/>
      <c r="M43" s="381"/>
      <c r="N43" s="131"/>
    </row>
    <row r="44" spans="2:14" x14ac:dyDescent="0.25">
      <c r="B44" s="130"/>
      <c r="C44" s="13" t="s">
        <v>36</v>
      </c>
      <c r="D44" s="240" t="s">
        <v>38</v>
      </c>
      <c r="E44" s="241"/>
      <c r="F44" s="241"/>
      <c r="G44" s="241"/>
      <c r="H44" s="241"/>
      <c r="I44" s="242"/>
      <c r="J44" s="414" t="s">
        <v>143</v>
      </c>
      <c r="K44" s="415"/>
      <c r="L44" s="415"/>
      <c r="M44" s="416"/>
      <c r="N44" s="131"/>
    </row>
    <row r="45" spans="2:14" ht="15.75" thickBot="1" x14ac:dyDescent="0.3">
      <c r="B45" s="13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31"/>
    </row>
    <row r="46" spans="2:14" ht="15" customHeight="1" thickBot="1" x14ac:dyDescent="0.3">
      <c r="B46" s="136"/>
      <c r="C46" s="399" t="s">
        <v>19</v>
      </c>
      <c r="D46" s="400"/>
      <c r="E46" s="399" t="str">
        <f>KESELURUHAN!P30</f>
        <v>BELUM TERAMPIL</v>
      </c>
      <c r="F46" s="400"/>
      <c r="G46" s="400"/>
      <c r="H46" s="400"/>
      <c r="I46" s="400"/>
      <c r="J46" s="400"/>
      <c r="K46" s="400"/>
      <c r="L46" s="400"/>
      <c r="M46" s="401"/>
      <c r="N46" s="137"/>
    </row>
    <row r="47" spans="2:14" ht="15.75" thickBot="1" x14ac:dyDescent="0.3">
      <c r="B47" s="136"/>
      <c r="C47" s="138"/>
      <c r="D47" s="138"/>
      <c r="E47" s="139"/>
      <c r="F47" s="139"/>
      <c r="G47" s="139"/>
      <c r="H47" s="139"/>
      <c r="I47" s="140"/>
      <c r="J47" s="140"/>
      <c r="K47" s="140"/>
      <c r="L47" s="140"/>
      <c r="M47" s="140"/>
      <c r="N47" s="141"/>
    </row>
    <row r="48" spans="2:14" ht="15.75" thickBot="1" x14ac:dyDescent="0.3">
      <c r="B48" s="130"/>
      <c r="C48" s="410" t="s">
        <v>39</v>
      </c>
      <c r="D48" s="411"/>
      <c r="E48" s="411"/>
      <c r="F48" s="411"/>
      <c r="G48" s="411"/>
      <c r="H48" s="411"/>
      <c r="I48" s="411"/>
      <c r="J48" s="411"/>
      <c r="K48" s="411"/>
      <c r="L48" s="411"/>
      <c r="M48" s="412"/>
      <c r="N48" s="131"/>
    </row>
    <row r="49" spans="2:14" x14ac:dyDescent="0.25">
      <c r="B49" s="130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131"/>
    </row>
    <row r="50" spans="2:14" x14ac:dyDescent="0.25">
      <c r="B50" s="143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146"/>
    </row>
    <row r="51" spans="2:14" x14ac:dyDescent="0.25">
      <c r="B51" s="143"/>
      <c r="C51" s="7" t="s">
        <v>40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146"/>
    </row>
    <row r="52" spans="2:14" x14ac:dyDescent="0.25">
      <c r="B52" s="143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146"/>
    </row>
    <row r="53" spans="2:14" x14ac:dyDescent="0.25">
      <c r="B53" s="143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146"/>
    </row>
    <row r="54" spans="2:14" x14ac:dyDescent="0.25">
      <c r="B54" s="143"/>
      <c r="C54" s="7"/>
      <c r="D54" s="7"/>
      <c r="E54" s="7"/>
      <c r="F54" s="7"/>
      <c r="G54" s="7"/>
      <c r="H54" s="7"/>
      <c r="I54" s="149"/>
      <c r="J54" s="7"/>
      <c r="K54" s="7"/>
      <c r="L54" s="7" t="s">
        <v>41</v>
      </c>
      <c r="M54" s="7"/>
      <c r="N54" s="146"/>
    </row>
    <row r="55" spans="2:14" x14ac:dyDescent="0.25">
      <c r="B55" s="143"/>
      <c r="C55" s="7"/>
      <c r="D55" s="7"/>
      <c r="E55" s="7"/>
      <c r="F55" s="7"/>
      <c r="G55" s="7"/>
      <c r="H55" s="7"/>
      <c r="I55" s="149"/>
      <c r="J55" s="7"/>
      <c r="K55" s="7"/>
      <c r="L55" s="7"/>
      <c r="M55" s="7"/>
      <c r="N55" s="146"/>
    </row>
    <row r="56" spans="2:14" x14ac:dyDescent="0.25">
      <c r="B56" s="143"/>
      <c r="C56" s="144"/>
      <c r="D56" s="144"/>
      <c r="E56" s="144"/>
      <c r="F56" s="144"/>
      <c r="G56" s="144"/>
      <c r="H56" s="84"/>
      <c r="I56" s="145"/>
      <c r="J56" s="145"/>
      <c r="K56" s="145"/>
      <c r="L56" s="145"/>
      <c r="M56" s="145"/>
      <c r="N56" s="146"/>
    </row>
    <row r="57" spans="2:14" x14ac:dyDescent="0.25">
      <c r="B57" s="143"/>
      <c r="C57" s="7" t="s">
        <v>127</v>
      </c>
      <c r="D57" s="7"/>
      <c r="E57" s="84"/>
      <c r="F57" s="7"/>
      <c r="G57" s="7"/>
      <c r="H57" s="84"/>
      <c r="I57" s="147" t="s">
        <v>147</v>
      </c>
      <c r="J57" s="148"/>
      <c r="K57" s="7"/>
      <c r="L57" s="7"/>
      <c r="M57" s="7"/>
      <c r="N57" s="146"/>
    </row>
    <row r="58" spans="2:14" x14ac:dyDescent="0.25">
      <c r="B58" s="143"/>
      <c r="C58" s="7" t="s">
        <v>20</v>
      </c>
      <c r="D58" s="7"/>
      <c r="E58" s="84"/>
      <c r="F58" s="7"/>
      <c r="G58" s="7"/>
      <c r="H58" s="7"/>
      <c r="I58" s="7" t="s">
        <v>20</v>
      </c>
      <c r="J58" s="7"/>
      <c r="K58" s="7"/>
      <c r="L58" s="7"/>
      <c r="M58" s="7"/>
      <c r="N58" s="146"/>
    </row>
    <row r="59" spans="2:14" x14ac:dyDescent="0.25">
      <c r="B59" s="143"/>
      <c r="C59" s="7" t="s">
        <v>21</v>
      </c>
      <c r="D59" s="7"/>
      <c r="E59" s="84"/>
      <c r="F59" s="7"/>
      <c r="G59" s="7"/>
      <c r="H59" s="7"/>
      <c r="I59" s="7" t="s">
        <v>21</v>
      </c>
      <c r="J59" s="7"/>
      <c r="K59" s="7"/>
      <c r="L59" s="7"/>
      <c r="M59" s="7"/>
      <c r="N59" s="146"/>
    </row>
    <row r="60" spans="2:14" x14ac:dyDescent="0.25">
      <c r="B60" s="143"/>
      <c r="C60" s="7"/>
      <c r="D60" s="7"/>
      <c r="E60" s="84"/>
      <c r="F60" s="7"/>
      <c r="G60" s="7"/>
      <c r="H60" s="7"/>
      <c r="I60" s="7"/>
      <c r="J60" s="7"/>
      <c r="K60" s="7"/>
      <c r="L60" s="7"/>
      <c r="M60" s="7"/>
      <c r="N60" s="146"/>
    </row>
    <row r="61" spans="2:14" x14ac:dyDescent="0.25">
      <c r="B61" s="143"/>
      <c r="C61" s="7"/>
      <c r="D61" s="7"/>
      <c r="E61" s="84"/>
      <c r="F61" s="7"/>
      <c r="G61" s="7"/>
      <c r="H61" s="7"/>
      <c r="I61" s="7"/>
      <c r="J61" s="7"/>
      <c r="K61" s="7"/>
      <c r="L61" s="7"/>
      <c r="M61" s="7"/>
      <c r="N61" s="146"/>
    </row>
    <row r="62" spans="2:14" x14ac:dyDescent="0.25">
      <c r="B62" s="143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146"/>
    </row>
    <row r="63" spans="2:14" x14ac:dyDescent="0.25">
      <c r="B63" s="143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146"/>
    </row>
    <row r="64" spans="2:14" x14ac:dyDescent="0.25">
      <c r="B64" s="143"/>
      <c r="C64" s="7" t="s">
        <v>42</v>
      </c>
      <c r="D64" s="7"/>
      <c r="E64" s="7"/>
      <c r="F64" s="7"/>
      <c r="G64" s="7"/>
      <c r="H64" s="7"/>
      <c r="I64" s="84"/>
      <c r="J64" s="7"/>
      <c r="K64" s="7"/>
      <c r="L64" s="7"/>
      <c r="M64" s="7"/>
      <c r="N64" s="146"/>
    </row>
    <row r="65" spans="2:14" x14ac:dyDescent="0.25">
      <c r="B65" s="143"/>
      <c r="C65" s="7"/>
      <c r="D65" s="7"/>
      <c r="E65" s="7"/>
      <c r="F65" s="7"/>
      <c r="G65" s="7"/>
      <c r="H65" s="7"/>
      <c r="I65" s="149" t="s">
        <v>239</v>
      </c>
      <c r="J65" s="7"/>
      <c r="K65" s="7"/>
      <c r="L65" s="7"/>
      <c r="M65" s="7"/>
      <c r="N65" s="146"/>
    </row>
    <row r="66" spans="2:14" x14ac:dyDescent="0.25">
      <c r="B66" s="143"/>
      <c r="C66" s="7"/>
      <c r="D66" s="7"/>
      <c r="E66" s="7"/>
      <c r="F66" s="7"/>
      <c r="G66" s="7"/>
      <c r="H66" s="7"/>
      <c r="I66" s="149"/>
      <c r="J66" s="7"/>
      <c r="K66" s="7"/>
      <c r="L66" s="7"/>
      <c r="M66" s="7"/>
      <c r="N66" s="146"/>
    </row>
    <row r="67" spans="2:14" x14ac:dyDescent="0.25">
      <c r="B67" s="143"/>
      <c r="C67" s="7"/>
      <c r="D67" s="7"/>
      <c r="E67" s="7"/>
      <c r="F67" s="7"/>
      <c r="G67" s="7"/>
      <c r="H67" s="7"/>
      <c r="I67" s="149"/>
      <c r="J67" s="7"/>
      <c r="K67" s="7"/>
      <c r="L67" s="7"/>
      <c r="M67" s="7"/>
      <c r="N67" s="146"/>
    </row>
    <row r="68" spans="2:14" x14ac:dyDescent="0.25">
      <c r="B68" s="143"/>
      <c r="C68" s="7"/>
      <c r="D68" s="7"/>
      <c r="E68" s="7"/>
      <c r="F68" s="7"/>
      <c r="G68" s="7"/>
      <c r="H68" s="7"/>
      <c r="I68" s="149"/>
      <c r="J68" s="7"/>
      <c r="K68" s="7"/>
      <c r="L68" s="7"/>
      <c r="M68" s="7"/>
      <c r="N68" s="146"/>
    </row>
    <row r="69" spans="2:14" x14ac:dyDescent="0.25">
      <c r="B69" s="143"/>
      <c r="C69" s="144"/>
      <c r="D69" s="144"/>
      <c r="E69" s="144"/>
      <c r="F69" s="144"/>
      <c r="G69" s="144"/>
      <c r="H69" s="144"/>
      <c r="I69" s="7"/>
      <c r="J69" s="7"/>
      <c r="K69" s="7"/>
      <c r="L69" s="7"/>
      <c r="M69" s="7"/>
      <c r="N69" s="146"/>
    </row>
    <row r="70" spans="2:14" x14ac:dyDescent="0.25">
      <c r="B70" s="143"/>
      <c r="C70" s="7" t="s">
        <v>82</v>
      </c>
      <c r="D70" s="7"/>
      <c r="E70" s="84"/>
      <c r="F70" s="7"/>
      <c r="G70" s="7"/>
      <c r="H70" s="7"/>
      <c r="I70" s="148"/>
      <c r="J70" s="148"/>
      <c r="K70" s="7"/>
      <c r="L70" s="7"/>
      <c r="M70" s="7"/>
      <c r="N70" s="146"/>
    </row>
    <row r="71" spans="2:14" x14ac:dyDescent="0.25">
      <c r="B71" s="143"/>
      <c r="C71" s="7" t="s">
        <v>20</v>
      </c>
      <c r="D71" s="7"/>
      <c r="E71" s="84"/>
      <c r="F71" s="7"/>
      <c r="G71" s="7"/>
      <c r="H71" s="7"/>
      <c r="I71" s="7"/>
      <c r="J71" s="7"/>
      <c r="K71" s="7"/>
      <c r="L71" s="7"/>
      <c r="M71" s="7"/>
      <c r="N71" s="146"/>
    </row>
    <row r="72" spans="2:14" x14ac:dyDescent="0.25">
      <c r="B72" s="143"/>
      <c r="C72" s="7" t="s">
        <v>21</v>
      </c>
      <c r="D72" s="7"/>
      <c r="E72" s="84"/>
      <c r="F72" s="7"/>
      <c r="G72" s="7"/>
      <c r="H72" s="7"/>
      <c r="I72" s="7"/>
      <c r="J72" s="7"/>
      <c r="K72" s="7"/>
      <c r="L72" s="7"/>
      <c r="M72" s="7"/>
      <c r="N72" s="146"/>
    </row>
    <row r="73" spans="2:14" x14ac:dyDescent="0.25">
      <c r="B73" s="143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146"/>
    </row>
    <row r="74" spans="2:14" x14ac:dyDescent="0.25">
      <c r="B74" s="143"/>
      <c r="C74" s="7"/>
      <c r="D74" s="7"/>
      <c r="E74" s="84"/>
      <c r="F74" s="149"/>
      <c r="G74" s="149"/>
      <c r="H74" s="7"/>
      <c r="I74" s="7"/>
      <c r="J74" s="7"/>
      <c r="K74" s="7"/>
      <c r="L74" s="7"/>
      <c r="M74" s="7"/>
      <c r="N74" s="146"/>
    </row>
    <row r="75" spans="2:14" x14ac:dyDescent="0.25">
      <c r="B75" s="150"/>
      <c r="C75" s="151"/>
      <c r="D75" s="151"/>
      <c r="E75" s="7"/>
      <c r="F75" s="7"/>
      <c r="G75" s="7"/>
      <c r="H75" s="151"/>
      <c r="I75" s="151"/>
      <c r="J75" s="151"/>
      <c r="K75" s="151"/>
      <c r="L75" s="151"/>
      <c r="M75" s="151"/>
      <c r="N75" s="152"/>
    </row>
    <row r="76" spans="2:14" ht="15.75" thickBot="1" x14ac:dyDescent="0.3">
      <c r="B76" s="22"/>
      <c r="C76" s="23"/>
      <c r="D76" s="23"/>
      <c r="E76" s="142"/>
      <c r="F76" s="142"/>
      <c r="G76" s="142"/>
      <c r="H76" s="23"/>
      <c r="I76" s="23"/>
      <c r="J76" s="23"/>
      <c r="K76" s="23"/>
      <c r="L76" s="23"/>
      <c r="M76" s="23"/>
      <c r="N76" s="24"/>
    </row>
    <row r="77" spans="2:14" ht="15.75" thickTop="1" x14ac:dyDescent="0.25"/>
  </sheetData>
  <sheetProtection algorithmName="SHA-512" hashValue="DJ3wOsiD6coPlUWDNdxqu9rXPlVVAlhNIEM7DHsVcdBqe155yanEmO6lzzbGaN3bPh4DHfw8cY7y5rv3E4uMEA==" saltValue="+ChbGDrA28rlr68DXzHg8Q==" spinCount="100000" sheet="1" selectLockedCells="1"/>
  <mergeCells count="89">
    <mergeCell ref="F8:M8"/>
    <mergeCell ref="C2:L2"/>
    <mergeCell ref="F3:M3"/>
    <mergeCell ref="F4:M4"/>
    <mergeCell ref="F6:M6"/>
    <mergeCell ref="F7:M7"/>
    <mergeCell ref="F9:M9"/>
    <mergeCell ref="F12:M12"/>
    <mergeCell ref="C14:M14"/>
    <mergeCell ref="C15:D15"/>
    <mergeCell ref="E15:I15"/>
    <mergeCell ref="J15:M15"/>
    <mergeCell ref="F10:G10"/>
    <mergeCell ref="F11:G11"/>
    <mergeCell ref="C16:D16"/>
    <mergeCell ref="E16:I16"/>
    <mergeCell ref="J16:M16"/>
    <mergeCell ref="C17:D17"/>
    <mergeCell ref="E17:I17"/>
    <mergeCell ref="J17:M17"/>
    <mergeCell ref="C18:D18"/>
    <mergeCell ref="E18:I18"/>
    <mergeCell ref="J18:M18"/>
    <mergeCell ref="C19:D19"/>
    <mergeCell ref="E19:I19"/>
    <mergeCell ref="J19:M19"/>
    <mergeCell ref="C20:D20"/>
    <mergeCell ref="E20:I20"/>
    <mergeCell ref="J20:M20"/>
    <mergeCell ref="C21:D21"/>
    <mergeCell ref="E21:I21"/>
    <mergeCell ref="J21:M21"/>
    <mergeCell ref="C22:D22"/>
    <mergeCell ref="E22:I22"/>
    <mergeCell ref="J22:M22"/>
    <mergeCell ref="C23:D23"/>
    <mergeCell ref="E23:I23"/>
    <mergeCell ref="J23:M23"/>
    <mergeCell ref="C24:D24"/>
    <mergeCell ref="E24:I24"/>
    <mergeCell ref="J24:M24"/>
    <mergeCell ref="C25:D25"/>
    <mergeCell ref="E25:I25"/>
    <mergeCell ref="J25:M25"/>
    <mergeCell ref="C26:D26"/>
    <mergeCell ref="E26:I26"/>
    <mergeCell ref="J26:M26"/>
    <mergeCell ref="C27:D27"/>
    <mergeCell ref="E27:I27"/>
    <mergeCell ref="J27:M27"/>
    <mergeCell ref="C28:D28"/>
    <mergeCell ref="E28:I28"/>
    <mergeCell ref="J28:M28"/>
    <mergeCell ref="C29:D29"/>
    <mergeCell ref="E29:I29"/>
    <mergeCell ref="J29:M29"/>
    <mergeCell ref="C30:D30"/>
    <mergeCell ref="E30:I30"/>
    <mergeCell ref="J30:M30"/>
    <mergeCell ref="C31:D31"/>
    <mergeCell ref="E31:I31"/>
    <mergeCell ref="J31:M31"/>
    <mergeCell ref="C32:D32"/>
    <mergeCell ref="E32:I32"/>
    <mergeCell ref="J32:M32"/>
    <mergeCell ref="C33:D33"/>
    <mergeCell ref="E33:I33"/>
    <mergeCell ref="J33:M33"/>
    <mergeCell ref="C34:D34"/>
    <mergeCell ref="E34:I34"/>
    <mergeCell ref="J34:M34"/>
    <mergeCell ref="C35:D35"/>
    <mergeCell ref="E35:I35"/>
    <mergeCell ref="J35:M35"/>
    <mergeCell ref="J40:M40"/>
    <mergeCell ref="J41:M41"/>
    <mergeCell ref="J42:M42"/>
    <mergeCell ref="C36:D36"/>
    <mergeCell ref="E36:I36"/>
    <mergeCell ref="J36:M36"/>
    <mergeCell ref="C37:D37"/>
    <mergeCell ref="E37:I37"/>
    <mergeCell ref="J37:M37"/>
    <mergeCell ref="J43:M43"/>
    <mergeCell ref="D41:H41"/>
    <mergeCell ref="C48:M48"/>
    <mergeCell ref="J44:M44"/>
    <mergeCell ref="C46:D46"/>
    <mergeCell ref="E46:M46"/>
  </mergeCells>
  <conditionalFormatting sqref="C16:M37">
    <cfRule type="expression" dxfId="1" priority="2">
      <formula>$C16&lt;&gt;""</formula>
    </cfRule>
  </conditionalFormatting>
  <dataValidations count="1">
    <dataValidation type="list" allowBlank="1" showInputMessage="1" showErrorMessage="1" sqref="J44:M44" xr:uid="{00000000-0002-0000-1500-000000000000}">
      <formula1>"SILA ISI,LENGKAP,TIDAK LENGKAP"</formula1>
    </dataValidation>
  </dataValidations>
  <pageMargins left="0.7" right="0.7" top="0.75" bottom="0.75" header="0.3" footer="0.3"/>
  <pageSetup paperSize="9" scale="64" fitToHeight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V33"/>
  <sheetViews>
    <sheetView tabSelected="1" view="pageBreakPreview" topLeftCell="A10" zoomScaleNormal="100" zoomScaleSheetLayoutView="100" workbookViewId="0">
      <selection activeCell="Q25" sqref="Q25:R25"/>
    </sheetView>
  </sheetViews>
  <sheetFormatPr defaultColWidth="8.7109375" defaultRowHeight="15" x14ac:dyDescent="0.25"/>
  <cols>
    <col min="1" max="1" width="2.140625" style="207" customWidth="1"/>
    <col min="2" max="2" width="2.85546875" style="82" customWidth="1"/>
    <col min="3" max="3" width="15.85546875" style="82" customWidth="1"/>
    <col min="4" max="4" width="1.42578125" style="82" customWidth="1"/>
    <col min="5" max="5" width="13.85546875" style="82" customWidth="1"/>
    <col min="6" max="6" width="10.85546875" style="82" customWidth="1"/>
    <col min="7" max="7" width="5.7109375" style="82" customWidth="1"/>
    <col min="8" max="8" width="0.7109375" style="82" customWidth="1"/>
    <col min="9" max="9" width="11.140625" style="82" customWidth="1"/>
    <col min="10" max="10" width="6.7109375" style="82" customWidth="1"/>
    <col min="11" max="11" width="1.42578125" style="82" customWidth="1"/>
    <col min="12" max="12" width="11.85546875" style="82" customWidth="1"/>
    <col min="13" max="13" width="14.140625" style="82" customWidth="1"/>
    <col min="14" max="14" width="25" style="82" customWidth="1"/>
    <col min="15" max="15" width="1.85546875" style="82" customWidth="1"/>
    <col min="16" max="16" width="13.140625" style="82" customWidth="1"/>
    <col min="17" max="17" width="1.42578125" style="82" customWidth="1"/>
    <col min="18" max="18" width="8.28515625" style="82" customWidth="1"/>
    <col min="19" max="19" width="2.140625" style="82" customWidth="1"/>
    <col min="20" max="20" width="2.5703125" style="82" customWidth="1"/>
    <col min="21" max="21" width="8.7109375" style="82"/>
    <col min="22" max="22" width="0" style="82" hidden="1" customWidth="1"/>
    <col min="23" max="16384" width="8.7109375" style="82"/>
  </cols>
  <sheetData>
    <row r="1" spans="2:20" ht="19.5" thickBot="1" x14ac:dyDescent="0.35">
      <c r="B1" s="463" t="s">
        <v>22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201" t="s">
        <v>152</v>
      </c>
    </row>
    <row r="2" spans="2:20" ht="7.5" customHeight="1" thickBot="1" x14ac:dyDescent="0.35">
      <c r="B2" s="157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9"/>
      <c r="S2" s="196"/>
      <c r="T2" s="160"/>
    </row>
    <row r="3" spans="2:20" ht="15.75" customHeight="1" thickBot="1" x14ac:dyDescent="0.3">
      <c r="B3" s="161"/>
      <c r="C3" s="95" t="s">
        <v>131</v>
      </c>
      <c r="D3" s="10" t="s">
        <v>24</v>
      </c>
      <c r="E3" s="472" t="str">
        <f>Perancangan!F3</f>
        <v>PD0238</v>
      </c>
      <c r="F3" s="472"/>
      <c r="G3" s="472"/>
      <c r="H3" s="162"/>
      <c r="I3" s="95" t="s">
        <v>132</v>
      </c>
      <c r="J3" s="94"/>
      <c r="K3" s="10" t="s">
        <v>24</v>
      </c>
      <c r="L3" s="473" t="str">
        <f>Perancangan!K3</f>
        <v>TNZI ENTERPRISE</v>
      </c>
      <c r="M3" s="473"/>
      <c r="N3" s="473"/>
      <c r="O3" s="163"/>
      <c r="P3" s="95" t="s">
        <v>44</v>
      </c>
      <c r="Q3" s="10" t="s">
        <v>24</v>
      </c>
      <c r="R3" s="467">
        <f>Perancangan!P3</f>
        <v>42769</v>
      </c>
      <c r="S3" s="467"/>
      <c r="T3" s="164"/>
    </row>
    <row r="4" spans="2:20" ht="15.75" customHeight="1" thickBot="1" x14ac:dyDescent="0.3">
      <c r="B4" s="161"/>
      <c r="C4" s="95" t="s">
        <v>74</v>
      </c>
      <c r="D4" s="10" t="s">
        <v>24</v>
      </c>
      <c r="E4" s="472" t="str">
        <f>Perancangan!F4</f>
        <v>SD0121</v>
      </c>
      <c r="F4" s="472"/>
      <c r="G4" s="472"/>
      <c r="H4" s="119"/>
      <c r="I4" s="93" t="s">
        <v>75</v>
      </c>
      <c r="J4" s="94"/>
      <c r="K4" s="10" t="s">
        <v>24</v>
      </c>
      <c r="L4" s="473" t="str">
        <f>Perancangan!K4</f>
        <v>TNZI ENTERPRISE</v>
      </c>
      <c r="M4" s="473"/>
      <c r="N4" s="473"/>
      <c r="O4" s="163"/>
      <c r="P4" s="95" t="s">
        <v>2</v>
      </c>
      <c r="Q4" s="10" t="s">
        <v>24</v>
      </c>
      <c r="R4" s="467">
        <f>Perancangan!P4</f>
        <v>43069</v>
      </c>
      <c r="S4" s="467"/>
      <c r="T4" s="164"/>
    </row>
    <row r="5" spans="2:20" ht="16.5" customHeight="1" thickBot="1" x14ac:dyDescent="0.3">
      <c r="B5" s="161"/>
      <c r="C5" s="95" t="s">
        <v>1</v>
      </c>
      <c r="D5" s="10" t="s">
        <v>24</v>
      </c>
      <c r="E5" s="472" t="str">
        <f>Perancangan!F5</f>
        <v>TA-011-3:2012</v>
      </c>
      <c r="F5" s="472"/>
      <c r="G5" s="472"/>
      <c r="H5" s="10"/>
      <c r="I5" s="93" t="s">
        <v>71</v>
      </c>
      <c r="J5" s="94"/>
      <c r="K5" s="10" t="s">
        <v>24</v>
      </c>
      <c r="L5" s="473" t="str">
        <f>Perancangan!K5</f>
        <v>PEMBUATAN PAKAIAN WANITA</v>
      </c>
      <c r="M5" s="473"/>
      <c r="N5" s="473"/>
      <c r="O5" s="163"/>
      <c r="P5" s="95" t="s">
        <v>3</v>
      </c>
      <c r="Q5" s="10" t="s">
        <v>24</v>
      </c>
      <c r="R5" s="484">
        <f>Perancangan!P5</f>
        <v>3</v>
      </c>
      <c r="S5" s="484"/>
      <c r="T5" s="164"/>
    </row>
    <row r="6" spans="2:20" ht="13.5" customHeight="1" thickBot="1" x14ac:dyDescent="0.3">
      <c r="B6" s="161"/>
      <c r="C6" s="95" t="s">
        <v>0</v>
      </c>
      <c r="D6" s="10" t="s">
        <v>24</v>
      </c>
      <c r="E6" s="472" t="str">
        <f>Perancangan!F6</f>
        <v>SD0121-TA-011-3:2012-T1401</v>
      </c>
      <c r="F6" s="472"/>
      <c r="G6" s="472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64"/>
    </row>
    <row r="7" spans="2:20" ht="8.25" customHeight="1" thickBot="1" x14ac:dyDescent="0.3">
      <c r="B7" s="165"/>
      <c r="C7" s="166"/>
      <c r="D7" s="166"/>
      <c r="E7" s="478"/>
      <c r="F7" s="478"/>
      <c r="G7" s="167"/>
      <c r="H7" s="167"/>
      <c r="I7" s="167"/>
      <c r="J7" s="167"/>
      <c r="K7" s="168"/>
      <c r="L7" s="168"/>
      <c r="M7" s="168"/>
      <c r="N7" s="169"/>
      <c r="O7" s="169"/>
      <c r="P7" s="170"/>
      <c r="Q7" s="171"/>
      <c r="R7" s="171"/>
      <c r="S7" s="171"/>
      <c r="T7" s="172"/>
    </row>
    <row r="8" spans="2:20" ht="7.5" customHeight="1" x14ac:dyDescent="0.25">
      <c r="B8" s="173"/>
      <c r="C8" s="174"/>
      <c r="D8" s="174"/>
      <c r="E8" s="175"/>
      <c r="F8" s="175"/>
      <c r="G8" s="176"/>
      <c r="H8" s="176"/>
      <c r="I8" s="176"/>
      <c r="J8" s="176"/>
      <c r="K8" s="177"/>
      <c r="L8" s="177"/>
      <c r="M8" s="177"/>
      <c r="N8" s="178"/>
      <c r="O8" s="178"/>
      <c r="P8" s="179"/>
      <c r="Q8" s="10"/>
      <c r="R8" s="10"/>
      <c r="S8" s="10"/>
    </row>
    <row r="9" spans="2:20" ht="13.5" customHeight="1" x14ac:dyDescent="0.25">
      <c r="B9" s="470" t="s">
        <v>139</v>
      </c>
      <c r="C9" s="470"/>
      <c r="D9" s="470"/>
      <c r="E9" s="470"/>
      <c r="F9" s="470"/>
      <c r="G9" s="470"/>
      <c r="H9" s="470"/>
      <c r="I9" s="470"/>
      <c r="J9" s="180"/>
      <c r="K9" s="471" t="s">
        <v>139</v>
      </c>
      <c r="L9" s="471"/>
      <c r="M9" s="471"/>
      <c r="N9" s="471"/>
      <c r="O9" s="471"/>
      <c r="P9" s="471"/>
      <c r="Q9" s="471"/>
      <c r="R9" s="471"/>
    </row>
    <row r="10" spans="2:20" x14ac:dyDescent="0.25">
      <c r="B10" s="181" t="s">
        <v>137</v>
      </c>
      <c r="C10" s="182"/>
      <c r="D10" s="182"/>
      <c r="E10" s="182"/>
      <c r="F10" s="182"/>
      <c r="G10" s="182"/>
      <c r="H10" s="182"/>
      <c r="I10" s="182"/>
      <c r="J10" s="182"/>
      <c r="K10" s="181" t="s">
        <v>138</v>
      </c>
      <c r="L10" s="181"/>
      <c r="M10" s="181"/>
      <c r="N10" s="182"/>
      <c r="O10" s="182"/>
      <c r="P10" s="182"/>
      <c r="R10" s="182"/>
      <c r="S10" s="182"/>
    </row>
    <row r="11" spans="2:20" x14ac:dyDescent="0.25">
      <c r="B11" s="464" t="s">
        <v>12</v>
      </c>
      <c r="C11" s="465"/>
      <c r="D11" s="466"/>
      <c r="E11" s="183" t="s">
        <v>13</v>
      </c>
      <c r="F11" s="482" t="s">
        <v>18</v>
      </c>
      <c r="G11" s="482"/>
      <c r="H11" s="482"/>
      <c r="I11" s="482"/>
      <c r="J11" s="11"/>
      <c r="K11" s="464" t="s">
        <v>7</v>
      </c>
      <c r="L11" s="465"/>
      <c r="M11" s="466"/>
      <c r="N11" s="464" t="s">
        <v>13</v>
      </c>
      <c r="O11" s="466"/>
      <c r="P11" s="482" t="s">
        <v>18</v>
      </c>
      <c r="Q11" s="482"/>
      <c r="R11" s="482"/>
      <c r="S11" s="182"/>
      <c r="T11" s="182"/>
    </row>
    <row r="12" spans="2:20" x14ac:dyDescent="0.25">
      <c r="B12" s="487"/>
      <c r="C12" s="487"/>
      <c r="D12" s="487"/>
      <c r="E12" s="299"/>
      <c r="F12" s="483"/>
      <c r="G12" s="483"/>
      <c r="H12" s="483"/>
      <c r="I12" s="483"/>
      <c r="J12" s="185"/>
      <c r="K12" s="491"/>
      <c r="L12" s="491"/>
      <c r="M12" s="491"/>
      <c r="N12" s="492"/>
      <c r="O12" s="493"/>
      <c r="P12" s="483"/>
      <c r="Q12" s="483"/>
      <c r="R12" s="483"/>
      <c r="S12" s="182"/>
      <c r="T12" s="182"/>
    </row>
    <row r="13" spans="2:20" ht="7.5" customHeight="1" x14ac:dyDescent="0.25">
      <c r="I13" s="11"/>
      <c r="J13" s="11"/>
      <c r="K13" s="11"/>
      <c r="L13" s="11"/>
      <c r="M13" s="11"/>
      <c r="N13" s="184"/>
      <c r="O13" s="184"/>
    </row>
    <row r="14" spans="2:20" x14ac:dyDescent="0.25">
      <c r="E14" s="181" t="s">
        <v>135</v>
      </c>
      <c r="I14" s="182"/>
      <c r="J14" s="182"/>
      <c r="K14" s="182"/>
      <c r="L14" s="182"/>
      <c r="M14" s="182"/>
      <c r="N14" s="182"/>
      <c r="O14" s="182"/>
    </row>
    <row r="15" spans="2:20" ht="27.75" customHeight="1" x14ac:dyDescent="0.25">
      <c r="E15" s="470" t="s">
        <v>136</v>
      </c>
      <c r="F15" s="470"/>
      <c r="G15" s="470"/>
      <c r="H15" s="470"/>
      <c r="I15" s="470"/>
      <c r="J15" s="470"/>
      <c r="K15" s="470"/>
      <c r="L15" s="470"/>
      <c r="M15" s="470"/>
      <c r="N15" s="470"/>
      <c r="O15" s="186"/>
      <c r="Q15" s="187"/>
    </row>
    <row r="16" spans="2:20" x14ac:dyDescent="0.25">
      <c r="B16" s="182"/>
      <c r="E16" s="464" t="s">
        <v>7</v>
      </c>
      <c r="F16" s="465"/>
      <c r="G16" s="465"/>
      <c r="H16" s="466"/>
      <c r="I16" s="464" t="s">
        <v>13</v>
      </c>
      <c r="J16" s="465"/>
      <c r="K16" s="494" t="s">
        <v>18</v>
      </c>
      <c r="L16" s="494"/>
      <c r="M16" s="494"/>
      <c r="N16" s="494"/>
      <c r="O16" s="494"/>
      <c r="P16" s="182"/>
      <c r="Q16" s="182"/>
      <c r="R16" s="182"/>
      <c r="S16" s="182"/>
      <c r="T16" s="182"/>
    </row>
    <row r="17" spans="2:22" ht="15" customHeight="1" x14ac:dyDescent="0.25">
      <c r="B17" s="182"/>
      <c r="E17" s="476"/>
      <c r="F17" s="477"/>
      <c r="G17" s="477"/>
      <c r="H17" s="477"/>
      <c r="I17" s="477"/>
      <c r="J17" s="477"/>
      <c r="K17" s="483"/>
      <c r="L17" s="483"/>
      <c r="M17" s="483"/>
      <c r="N17" s="483"/>
      <c r="O17" s="483"/>
      <c r="R17" s="182"/>
      <c r="S17" s="182"/>
      <c r="T17" s="182"/>
    </row>
    <row r="18" spans="2:22" x14ac:dyDescent="0.25">
      <c r="C18" s="82" t="s">
        <v>178</v>
      </c>
    </row>
    <row r="19" spans="2:22" ht="26.1" customHeight="1" x14ac:dyDescent="0.25">
      <c r="B19" s="481" t="s">
        <v>6</v>
      </c>
      <c r="C19" s="387" t="s">
        <v>7</v>
      </c>
      <c r="D19" s="384"/>
      <c r="E19" s="486" t="s">
        <v>8</v>
      </c>
      <c r="F19" s="488" t="s">
        <v>177</v>
      </c>
      <c r="G19" s="489"/>
      <c r="H19" s="489"/>
      <c r="I19" s="489"/>
      <c r="J19" s="489"/>
      <c r="K19" s="490"/>
      <c r="L19" s="481" t="s">
        <v>19</v>
      </c>
      <c r="M19" s="481"/>
      <c r="N19" s="481"/>
      <c r="O19" s="481"/>
      <c r="P19" s="481"/>
      <c r="Q19" s="481"/>
      <c r="R19" s="481"/>
    </row>
    <row r="20" spans="2:22" ht="41.25" customHeight="1" x14ac:dyDescent="0.25">
      <c r="B20" s="485"/>
      <c r="C20" s="389"/>
      <c r="D20" s="391"/>
      <c r="E20" s="475"/>
      <c r="F20" s="188" t="s">
        <v>240</v>
      </c>
      <c r="G20" s="486" t="s">
        <v>128</v>
      </c>
      <c r="H20" s="486"/>
      <c r="I20" s="188" t="s">
        <v>129</v>
      </c>
      <c r="J20" s="479" t="s">
        <v>38</v>
      </c>
      <c r="K20" s="480"/>
      <c r="L20" s="387" t="s">
        <v>130</v>
      </c>
      <c r="M20" s="388"/>
      <c r="N20" s="388"/>
      <c r="O20" s="384"/>
      <c r="P20" s="188" t="s">
        <v>117</v>
      </c>
      <c r="Q20" s="475" t="s">
        <v>150</v>
      </c>
      <c r="R20" s="475"/>
    </row>
    <row r="21" spans="2:22" ht="27" customHeight="1" x14ac:dyDescent="0.25">
      <c r="B21" s="189">
        <v>1</v>
      </c>
      <c r="C21" s="474" t="str">
        <f>IF('Kompetensi Sosial'!D11="","",'Kompetensi Sosial'!D11)</f>
        <v>MARIATI BINTI SOFAR</v>
      </c>
      <c r="D21" s="462"/>
      <c r="E21" s="190" t="str">
        <f>IF('Kompetensi Sosial'!C11="","",'Kompetensi Sosial'!C11)</f>
        <v>831010-02-5170</v>
      </c>
      <c r="F21" s="191" t="str">
        <f>IF(C21="","",'TS(1)'!$J$41)</f>
        <v>TERAMPIL</v>
      </c>
      <c r="G21" s="468" t="str">
        <f>IF(C21="","",IF($R$5&lt;4,"N/A",'TS(1)'!$J$42))</f>
        <v>N/A</v>
      </c>
      <c r="H21" s="468"/>
      <c r="I21" s="270" t="str">
        <f>IF(C21="","",'TS(1)'!$J$43)</f>
        <v>TERAMPIL</v>
      </c>
      <c r="J21" s="469" t="str">
        <f>IF(C21="","",'TS(1)'!$J$44)</f>
        <v>LENGKAP</v>
      </c>
      <c r="K21" s="469"/>
      <c r="L21" s="462" t="str">
        <f>IF(C21="","",CONCATENATE('PP(1)'!$AE$12,'PP(1)'!$AF$12,'PP(1)'!$AE$13,'PP(1)'!$AF$13,'PP(1)'!$AE$14,'PP(1)'!$AF$14,'PP(1)'!$AE$15,'PP(1)'!$AF$15,'PP(1)'!$AE$16,'PP(1)'!$AF$16,'PP(1)'!$AE$17,'PP(1)'!$AF$17,'PP(1)'!$AE$18,'PP(1)'!$AF$18,'PP(1)'!$AE$19,'PP(1)'!$AF$19,'PP(1)'!$AE$20,'PP(1)'!$AF$20,'PP(1)'!$AE$21,'PP(1)'!$AF$21,'PP(1)'!$AE$22,'PP(1)'!$AF$22,'PP(1)'!$AE$23,'PP(1)'!$AF$23,'PP(1)'!$AE$24,'PP(1)'!$AF$24,'PP(1)'!$AE$25,'PP(1)'!$AF$25,'PP(1)'!$AE$26,'PP(1)'!$AF$26,'PP(1)'!$AE$27,'PP(1)'!$AF$27,'PP(1)'!$AE$28,'PP(1)'!$AF$28,'PP(1)'!$AE$29,'PP(1)'!$AF$29,'PP(1)'!$AE$30,'PP(1)'!$AF$30,'PP(1)'!$AE$31,'PP(1)'!$AF$31,'PP(1)'!$AE$32,'PP(1)'!$AF$32,'PP(1)'!$AE$33,'PP(1)'!$AF$33))</f>
        <v>TA-011-3:2012-C01,TA-011-3:2012-C02,TA-011-3:2012-C03,TA-011-3:2012-C04,TA-011-3:2012-C05</v>
      </c>
      <c r="M21" s="462"/>
      <c r="N21" s="462"/>
      <c r="O21" s="462"/>
      <c r="P21" s="192" t="str">
        <f>IF('Kompetensi Sosial'!$C11="","",IF(OR(AND(KESELURUHAN!$R$5&lt;4,KESELURUHAN!$F21=$V$21,KESELURUHAN!$I21=$V$21,KESELURUHAN!$J21="LENGKAP"),AND(KESELURUHAN!$R$5&gt;=4,KESELURUHAN!$F21=$V$21,KESELURUHAN!$G21=$V$21,KESELURUHAN!$I21=$V$21,KESELURUHAN!$J21="LENGKAP")),"TERAMPIL","BELUM TERAMPIL"))</f>
        <v>TERAMPIL</v>
      </c>
      <c r="Q21" s="360"/>
      <c r="R21" s="360"/>
      <c r="V21" s="82" t="s">
        <v>181</v>
      </c>
    </row>
    <row r="22" spans="2:22" ht="27" customHeight="1" x14ac:dyDescent="0.25">
      <c r="B22" s="189">
        <f>IF(E22&lt;&gt;"",B21+1,"")</f>
        <v>2</v>
      </c>
      <c r="C22" s="474" t="str">
        <f>IF('Kompetensi Sosial'!D12="","",'Kompetensi Sosial'!D12)</f>
        <v>FAKRI BIN ABDULLAH</v>
      </c>
      <c r="D22" s="462"/>
      <c r="E22" s="190" t="str">
        <f>IF('Kompetensi Sosial'!C12="","",'Kompetensi Sosial'!C12)</f>
        <v>840723-02-5079</v>
      </c>
      <c r="F22" s="191" t="str">
        <f>IF(C22="","",'TS(2)'!$J$41)</f>
        <v>BELUM TERAMPIL</v>
      </c>
      <c r="G22" s="468" t="str">
        <f>IF(C22="","",IF($R$5&lt;4,"N/A",'TS(2)'!$J$42))</f>
        <v>N/A</v>
      </c>
      <c r="H22" s="468"/>
      <c r="I22" s="270" t="str">
        <f>IF(C22="","",'TS(2)'!$J$43)</f>
        <v>BELUM TERAMPIL</v>
      </c>
      <c r="J22" s="469" t="str">
        <f>IF(C22="","",'TS(2)'!$J$44)</f>
        <v>SILA ISI</v>
      </c>
      <c r="K22" s="469"/>
      <c r="L22" s="462" t="str">
        <f>IF(C22="","",CONCATENATE('PP(2)'!$AE$12,'PP(2)'!$AF$12,'PP(2)'!$AE$13,'PP(2)'!$AF$13,'PP(2)'!$AE$14,'PP(2)'!$AF$14,'PP(2)'!$AE$15,'PP(2)'!$AF$15,'PP(2)'!$AE$16,'PP(2)'!$AF$16,'PP(2)'!$AE$17,'PP(2)'!$AF$17,'PP(2)'!$AE$18,'PP(2)'!$AF$18,'PP(2)'!$AE$19,'PP(2)'!$AF$19,'PP(2)'!$AE$20,'PP(2)'!$AF$20,'PP(2)'!$AE$21,'PP(2)'!$AF$21,'PP(2)'!$AE$22,'PP(2)'!$AF$22,'PP(2)'!$AE$23,'PP(2)'!$AF$23,'PP(2)'!$AE$24,'PP(2)'!$AF$24,'PP(2)'!$AE$25,'PP(2)'!$AF$25,'PP(2)'!$AE$26,'PP(2)'!$AF$26,'PP(2)'!$AE$27,'PP(2)'!$AF$27,'PP(2)'!$AE$28,'PP(2)'!$AF$28,'PP(2)'!$AE$29,'PP(2)'!$AF$29,'PP(2)'!$AE$30,'PP(2)'!$AF$30,'PP(2)'!$AE$31,'PP(2)'!$AF$31,'PP(2)'!$AE$32,'PP(2)'!$AF$32,'PP(2)'!$AE$33,'PP(2)'!$AF$33))</f>
        <v/>
      </c>
      <c r="M22" s="462"/>
      <c r="N22" s="462"/>
      <c r="O22" s="462"/>
      <c r="P22" s="208" t="str">
        <f>IF('Kompetensi Sosial'!$C12="","",IF(OR(AND(KESELURUHAN!$R$5&lt;4,KESELURUHAN!$F22=$V$21,KESELURUHAN!$I22=$V$21,KESELURUHAN!$J22="LENGKAP"),AND(KESELURUHAN!$R$5&gt;=4,KESELURUHAN!$F22=$V$21,KESELURUHAN!$G22=$V$21,KESELURUHAN!$I22=$V$21,KESELURUHAN!$J22="LENGKAP")),"TERAMPIL","BELUM TERAMPIL"))</f>
        <v>BELUM TERAMPIL</v>
      </c>
      <c r="Q22" s="360"/>
      <c r="R22" s="360"/>
      <c r="V22" s="82" t="s">
        <v>182</v>
      </c>
    </row>
    <row r="23" spans="2:22" ht="27" customHeight="1" x14ac:dyDescent="0.25">
      <c r="B23" s="189">
        <f t="shared" ref="B23:B30" si="0">IF(E23&lt;&gt;"",B22+1,"")</f>
        <v>3</v>
      </c>
      <c r="C23" s="474" t="str">
        <f>IF('Kompetensi Sosial'!D13="","",'Kompetensi Sosial'!D13)</f>
        <v>SITI ZAIDAWATI BINTI MAT PIAH</v>
      </c>
      <c r="D23" s="462"/>
      <c r="E23" s="190" t="str">
        <f>IF('Kompetensi Sosial'!C13="","",'Kompetensi Sosial'!C13)</f>
        <v>820309-02-5526</v>
      </c>
      <c r="F23" s="191" t="str">
        <f>IF(C23="","",'TS(3)'!$J$41)</f>
        <v>BELUM TERAMPIL</v>
      </c>
      <c r="G23" s="468" t="str">
        <f>IF(C23="","",IF($R$5&lt;4,"N/A",'TS(3)'!$J$42))</f>
        <v>N/A</v>
      </c>
      <c r="H23" s="468"/>
      <c r="I23" s="270" t="str">
        <f>IF(C23="","",'TS(3)'!$J$43)</f>
        <v/>
      </c>
      <c r="J23" s="469" t="str">
        <f>IF(C23="","",'TS(3)'!$J$44)</f>
        <v>SILA ISI</v>
      </c>
      <c r="K23" s="469"/>
      <c r="L23" s="462" t="str">
        <f>IF(C23="","",CONCATENATE('PP(3)'!$AE$12,'PP(3)'!$AF$12,'PP(3)'!$AE$13,'PP(3)'!$AF$13,'PP(3)'!$AE$14,'PP(3)'!$AF$14,'PP(3)'!$AE$15,'PP(3)'!$AF$15,'PP(3)'!$AE$16,'PP(3)'!$AF$16,'PP(3)'!$AE$17,'PP(3)'!$AF$17,'PP(3)'!$AE$18,'PP(3)'!$AF$18,'PP(3)'!$AE$19,'PP(3)'!$AF$19,'PP(3)'!$AE$20,'PP(3)'!$AF$20,'PP(3)'!$AE$21,'PP(3)'!$AF$21,'PP(3)'!$AE$22,'PP(3)'!$AF$22,'PP(3)'!$AE$23,'PP(3)'!$AF$23,'PP(3)'!$AE$24,'PP(3)'!$AF$24,'PP(3)'!$AE$25,'PP(3)'!$AF$25,'PP(3)'!$AE$26,'PP(3)'!$AF$26,'PP(3)'!$AE$27,'PP(3)'!$AF$27,'PP(3)'!$AE$28,'PP(3)'!$AF$28,'PP(3)'!$AE$29,'PP(3)'!$AF$29,'PP(3)'!$AE$30,'PP(3)'!$AF$30,'PP(3)'!$AE$31,'PP(3)'!$AF$31,'PP(3)'!$AE$32,'PP(3)'!$AF$32,'PP(3)'!$AE$33,'PP(3)'!$AF$33))</f>
        <v/>
      </c>
      <c r="M23" s="462"/>
      <c r="N23" s="462"/>
      <c r="O23" s="462"/>
      <c r="P23" s="208" t="str">
        <f>IF('Kompetensi Sosial'!$C13="","",IF(OR(AND(KESELURUHAN!$R$5&lt;4,KESELURUHAN!$F23=$V$21,KESELURUHAN!$I23=$V$21,KESELURUHAN!$J23="LENGKAP"),AND(KESELURUHAN!$R$5&gt;=4,KESELURUHAN!$F23=$V$21,KESELURUHAN!$G23=$V$21,KESELURUHAN!$I23=$V$21,KESELURUHAN!$J23="LENGKAP")),"TERAMPIL","BELUM TERAMPIL"))</f>
        <v>BELUM TERAMPIL</v>
      </c>
      <c r="Q23" s="360"/>
      <c r="R23" s="360"/>
      <c r="V23" s="82" t="s">
        <v>149</v>
      </c>
    </row>
    <row r="24" spans="2:22" ht="27" customHeight="1" x14ac:dyDescent="0.25">
      <c r="B24" s="189">
        <f t="shared" si="0"/>
        <v>4</v>
      </c>
      <c r="C24" s="474" t="str">
        <f>IF('Kompetensi Sosial'!D14="","",'Kompetensi Sosial'!D14)</f>
        <v>UMI HUMAIRA BINTI MD NIZAM</v>
      </c>
      <c r="D24" s="462"/>
      <c r="E24" s="190" t="str">
        <f>IF('Kompetensi Sosial'!C14="","",'Kompetensi Sosial'!C14)</f>
        <v>950503-02-5664</v>
      </c>
      <c r="F24" s="191" t="str">
        <f>IF(C24="","",'TS(4)'!$J$41)</f>
        <v>BELUM TERAMPIL</v>
      </c>
      <c r="G24" s="468" t="str">
        <f>IF(C24="","",IF($R$5&lt;4,"N/A",'TS(4)'!$J$42))</f>
        <v>N/A</v>
      </c>
      <c r="H24" s="468"/>
      <c r="I24" s="270" t="str">
        <f>IF(C24="","",'TS(4)'!$J$43)</f>
        <v/>
      </c>
      <c r="J24" s="469" t="str">
        <f>IF(C24="","",'TS(4)'!$J$44)</f>
        <v>SILA ISI</v>
      </c>
      <c r="K24" s="469"/>
      <c r="L24" s="462" t="str">
        <f>IF(C24="","",CONCATENATE('PP(4)'!$AE$12,'PP(4)'!$AF$12,'PP(4)'!$AE$13,'PP(4)'!$AF$13,'PP(4)'!$AE$14,'PP(4)'!$AF$14,'PP(4)'!$AE$15,'PP(4)'!$AF$15,'PP(4)'!$AE$16,'PP(4)'!$AF$16,'PP(4)'!$AE$17,'PP(4)'!$AF$17,'PP(4)'!$AE$18,'PP(4)'!$AF$18,'PP(4)'!$AE$19,'PP(4)'!$AF$19,'PP(4)'!$AE$20,'PP(4)'!$AF$20,'PP(4)'!$AE$21,'PP(4)'!$AF$21,'PP(4)'!$AE$22,'PP(4)'!$AF$22,'PP(4)'!$AE$23,'PP(4)'!$AF$23,'PP(4)'!$AE$24,'PP(4)'!$AF$24,'PP(4)'!$AE$25,'PP(4)'!$AF$25,'PP(4)'!$AE$26,'PP(4)'!$AF$26,'PP(4)'!$AE$27,'PP(4)'!$AF$27,'PP(4)'!$AE$28,'PP(4)'!$AF$28,'PP(4)'!$AE$29,'PP(4)'!$AF$29,'PP(4)'!$AE$30,'PP(4)'!$AF$30,'PP(4)'!$AE$31,'PP(4)'!$AF$31,'PP(4)'!$AE$32,'PP(4)'!$AF$32,'PP(4)'!$AE$33,'PP(4)'!$AF$33))</f>
        <v/>
      </c>
      <c r="M24" s="462"/>
      <c r="N24" s="462"/>
      <c r="O24" s="462"/>
      <c r="P24" s="208" t="str">
        <f>IF('Kompetensi Sosial'!$C14="","",IF(OR(AND(KESELURUHAN!$R$5&lt;4,KESELURUHAN!$F24=$V$21,KESELURUHAN!$I24=$V$21,KESELURUHAN!$J24="LENGKAP"),AND(KESELURUHAN!$R$5&gt;=4,KESELURUHAN!$F24=$V$21,KESELURUHAN!$G24=$V$21,KESELURUHAN!$I24=$V$21,KESELURUHAN!$J24="LENGKAP")),"TERAMPIL","BELUM TERAMPIL"))</f>
        <v>BELUM TERAMPIL</v>
      </c>
      <c r="Q24" s="360"/>
      <c r="R24" s="360"/>
    </row>
    <row r="25" spans="2:22" ht="38.25" customHeight="1" x14ac:dyDescent="0.25">
      <c r="B25" s="189">
        <f t="shared" si="0"/>
        <v>5</v>
      </c>
      <c r="C25" s="474" t="str">
        <f>IF('Kompetensi Sosial'!D15="","",'Kompetensi Sosial'!D15)</f>
        <v>NUR FATIN MUDZALIFAH BINTI MOHTAR</v>
      </c>
      <c r="D25" s="462"/>
      <c r="E25" s="190" t="str">
        <f>IF('Kompetensi Sosial'!C15="","",'Kompetensi Sosial'!C15)</f>
        <v>950328-02-5180</v>
      </c>
      <c r="F25" s="191" t="str">
        <f>IF(C25="","",'TS(5)'!$J$41)</f>
        <v>BELUM TERAMPIL</v>
      </c>
      <c r="G25" s="468" t="str">
        <f>IF(C25="","",IF($R$5&lt;4,"N/A",'TS(5)'!$J$42))</f>
        <v>N/A</v>
      </c>
      <c r="H25" s="468"/>
      <c r="I25" s="270" t="str">
        <f>IF(C25="","",'TS(5)'!$J$43)</f>
        <v/>
      </c>
      <c r="J25" s="469" t="str">
        <f>IF(C25="","",'TS(5)'!$J$44)</f>
        <v>SILA ISI</v>
      </c>
      <c r="K25" s="469"/>
      <c r="L25" s="462" t="str">
        <f>IF(C25="","",CONCATENATE('PP(5)'!$AE$12,'PP(5)'!$AF$12,'PP(5)'!$AE$13,'PP(5)'!$AF$13,'PP(5)'!$AE$14,'PP(5)'!$AF$14,'PP(5)'!$AE$15,'PP(5)'!$AF$15,'PP(5)'!$AE$16,'PP(5)'!$AF$16,'PP(5)'!$AE$17,'PP(5)'!$AF$17,'PP(5)'!$AE$18,'PP(5)'!$AF$18,'PP(5)'!$AE$19,'PP(5)'!$AF$19,'PP(5)'!$AE$20,'PP(5)'!$AF$20,'PP(5)'!$AE$21,'PP(5)'!$AF$21,'PP(5)'!$AE$22,'PP(5)'!$AF$22,'PP(5)'!$AE$23,'PP(5)'!$AF$23,'PP(5)'!$AE$24,'PP(5)'!$AF$24,'PP(5)'!$AE$25,'PP(5)'!$AF$25,'PP(5)'!$AE$26,'PP(5)'!$AF$26,'PP(5)'!$AE$27,'PP(5)'!$AF$27,'PP(5)'!$AE$28,'PP(5)'!$AF$28,'PP(5)'!$AE$29,'PP(5)'!$AF$29,'PP(5)'!$AE$30,'PP(5)'!$AF$30,'PP(5)'!$AE$31,'PP(5)'!$AF$31,'PP(5)'!$AE$32,'PP(5)'!$AF$32,'PP(5)'!$AE$33,'PP(5)'!$AF$33))</f>
        <v/>
      </c>
      <c r="M25" s="462"/>
      <c r="N25" s="462"/>
      <c r="O25" s="462"/>
      <c r="P25" s="208" t="str">
        <f>IF('Kompetensi Sosial'!$C15="","",IF(OR(AND(KESELURUHAN!$R$5&lt;4,KESELURUHAN!$F25=$V$21,KESELURUHAN!$I25=$V$21,KESELURUHAN!$J25="LENGKAP"),AND(KESELURUHAN!$R$5&gt;=4,KESELURUHAN!$F25=$V$21,KESELURUHAN!$G25=$V$21,KESELURUHAN!$I25=$V$21,KESELURUHAN!$J25="LENGKAP")),"TERAMPIL","BELUM TERAMPIL"))</f>
        <v>BELUM TERAMPIL</v>
      </c>
      <c r="Q25" s="360"/>
      <c r="R25" s="360"/>
    </row>
    <row r="26" spans="2:22" ht="27" customHeight="1" x14ac:dyDescent="0.25">
      <c r="B26" s="189">
        <f t="shared" si="0"/>
        <v>6</v>
      </c>
      <c r="C26" s="474" t="str">
        <f>IF('Kompetensi Sosial'!D16="","",'Kompetensi Sosial'!D16)</f>
        <v>SITI SYAHIRA MUNIRA BINTI SHAIFUL NIZAM</v>
      </c>
      <c r="D26" s="462"/>
      <c r="E26" s="190" t="str">
        <f>IF('Kompetensi Sosial'!C16="","",'Kompetensi Sosial'!C16)</f>
        <v>950311-02-5934</v>
      </c>
      <c r="F26" s="191" t="str">
        <f>IF(C26="","",'TS(6)'!$J$41)</f>
        <v>BELUM TERAMPIL</v>
      </c>
      <c r="G26" s="468" t="str">
        <f>IF(C26="","",IF($R$5&lt;4,"N/A",'TS(6)'!$J$42))</f>
        <v>N/A</v>
      </c>
      <c r="H26" s="468"/>
      <c r="I26" s="270" t="str">
        <f>IF(C26="","",'TS(6)'!$J$43)</f>
        <v/>
      </c>
      <c r="J26" s="469" t="str">
        <f>IF(C26="","",'TS(6)'!$J$44)</f>
        <v>SILA ISI</v>
      </c>
      <c r="K26" s="469"/>
      <c r="L26" s="462" t="str">
        <f>IF(C26="","",CONCATENATE('PP(6)'!$AE$12,'PP(6)'!$AF$12,'PP(6)'!$AE$13,'PP(6)'!$AF$13,'PP(6)'!$AE$14,'PP(6)'!$AF$14,'PP(6)'!$AE$15,'PP(6)'!$AF$15,'PP(6)'!$AE$16,'PP(6)'!$AF$16,'PP(6)'!$AE$17,'PP(6)'!$AF$17,'PP(6)'!$AE$18,'PP(6)'!$AF$18,'PP(6)'!$AE$19,'PP(6)'!$AF$19,'PP(6)'!$AE$20,'PP(6)'!$AF$20,'PP(6)'!$AE$21,'PP(6)'!$AF$21,'PP(6)'!$AE$22,'PP(6)'!$AF$22,'PP(6)'!$AE$23,'PP(6)'!$AF$23,'PP(6)'!$AE$24,'PP(6)'!$AF$24,'PP(6)'!$AE$25,'PP(6)'!$AF$25,'PP(6)'!$AE$26,'PP(6)'!$AF$26,'PP(6)'!$AE$27,'PP(6)'!$AF$27,'PP(6)'!$AE$28,'PP(6)'!$AF$28,'PP(6)'!$AE$29,'PP(6)'!$AF$29,'PP(6)'!$AE$30,'PP(6)'!$AF$30,'PP(6)'!$AE$31,'PP(6)'!$AF$31,'PP(6)'!$AE$32,'PP(6)'!$AF$32,'PP(6)'!$AE$33,'PP(6)'!$AF$33))</f>
        <v/>
      </c>
      <c r="M26" s="462"/>
      <c r="N26" s="462"/>
      <c r="O26" s="462"/>
      <c r="P26" s="208" t="str">
        <f>IF('Kompetensi Sosial'!$C16="","",IF(OR(AND(KESELURUHAN!$R$5&lt;4,KESELURUHAN!$F26=$V$21,KESELURUHAN!$I26=$V$21,KESELURUHAN!$J26="LENGKAP"),AND(KESELURUHAN!$R$5&gt;=4,KESELURUHAN!$F26=$V$21,KESELURUHAN!$G26=$V$21,KESELURUHAN!$I26=$V$21,KESELURUHAN!$J26="LENGKAP")),"TERAMPIL","BELUM TERAMPIL"))</f>
        <v>BELUM TERAMPIL</v>
      </c>
      <c r="Q26" s="360"/>
      <c r="R26" s="360"/>
    </row>
    <row r="27" spans="2:22" ht="27" customHeight="1" x14ac:dyDescent="0.25">
      <c r="B27" s="189">
        <f t="shared" si="0"/>
        <v>7</v>
      </c>
      <c r="C27" s="474" t="str">
        <f>IF('Kompetensi Sosial'!D17="","",'Kompetensi Sosial'!D17)</f>
        <v>SAFIRAH BINTI YAHYA</v>
      </c>
      <c r="D27" s="462"/>
      <c r="E27" s="190" t="str">
        <f>IF('Kompetensi Sosial'!C17="","",'Kompetensi Sosial'!C17)</f>
        <v>940104-02-5254</v>
      </c>
      <c r="F27" s="191" t="str">
        <f>IF(C27="","",'TS(7)'!$J$41)</f>
        <v>BELUM TERAMPIL</v>
      </c>
      <c r="G27" s="468" t="str">
        <f>IF(C27="","",IF($R$5&lt;4,"N/A",'TS(7)'!$J$42))</f>
        <v>N/A</v>
      </c>
      <c r="H27" s="468"/>
      <c r="I27" s="270" t="str">
        <f>IF(C27="","",'TS(7)'!$J$43)</f>
        <v/>
      </c>
      <c r="J27" s="469" t="str">
        <f>IF(C27="","",'TS(7)'!$J$44)</f>
        <v>SILA ISI</v>
      </c>
      <c r="K27" s="469"/>
      <c r="L27" s="462" t="str">
        <f>IF(C27="","",CONCATENATE('PP(7)'!$AE$12,'PP(7)'!$AF$12,'PP(7)'!$AE$13,'PP(7)'!$AF$13,'PP(7)'!$AE$14,'PP(7)'!$AF$14,'PP(7)'!$AE$15,'PP(7)'!$AF$15,'PP(7)'!$AE$16,'PP(7)'!$AF$16,'PP(7)'!$AE$17,'PP(7)'!$AF$17,'PP(7)'!$AE$18,'PP(7)'!$AF$18,'PP(7)'!$AE$19,'PP(7)'!$AF$19,'PP(7)'!$AE$20,'PP(7)'!$AF$20,'PP(7)'!$AE$21,'PP(7)'!$AF$21,'PP(7)'!$AE$22,'PP(7)'!$AF$22,'PP(7)'!$AE$23,'PP(7)'!$AF$23,'PP(7)'!$AE$24,'PP(7)'!$AF$24,'PP(7)'!$AE$25,'PP(7)'!$AF$25,'PP(7)'!$AE$26,'PP(7)'!$AF$26,'PP(7)'!$AE$27,'PP(7)'!$AF$27,'PP(7)'!$AE$28,'PP(7)'!$AF$28,'PP(7)'!$AE$29,'PP(7)'!$AF$29,'PP(7)'!$AE$30,'PP(7)'!$AF$30,'PP(7)'!$AE$31,'PP(7)'!$AF$31,'PP(7)'!$AE$32,'PP(7)'!$AF$32,'PP(7)'!$AE$33,'PP(7)'!$AF$33))</f>
        <v/>
      </c>
      <c r="M27" s="462"/>
      <c r="N27" s="462"/>
      <c r="O27" s="462"/>
      <c r="P27" s="208" t="str">
        <f>IF('Kompetensi Sosial'!$C17="","",IF(OR(AND(KESELURUHAN!$R$5&lt;4,KESELURUHAN!$F27=$V$21,KESELURUHAN!$I27=$V$21,KESELURUHAN!$J27="LENGKAP"),AND(KESELURUHAN!$R$5&gt;=4,KESELURUHAN!$F27=$V$21,KESELURUHAN!$G27=$V$21,KESELURUHAN!$I27=$V$21,KESELURUHAN!$J27="LENGKAP")),"TERAMPIL","BELUM TERAMPIL"))</f>
        <v>BELUM TERAMPIL</v>
      </c>
      <c r="Q27" s="360"/>
      <c r="R27" s="360"/>
    </row>
    <row r="28" spans="2:22" ht="27" customHeight="1" x14ac:dyDescent="0.25">
      <c r="B28" s="189">
        <f t="shared" si="0"/>
        <v>8</v>
      </c>
      <c r="C28" s="474" t="str">
        <f>IF('Kompetensi Sosial'!D18="","",'Kompetensi Sosial'!D18)</f>
        <v>NOR SYAMIRA BINTI ANUAR</v>
      </c>
      <c r="D28" s="462"/>
      <c r="E28" s="190" t="str">
        <f>IF('Kompetensi Sosial'!C18="","",'Kompetensi Sosial'!C18)</f>
        <v>950102-02-5946</v>
      </c>
      <c r="F28" s="191" t="str">
        <f>IF(C28="","",'TS(8)'!$J$41)</f>
        <v>BELUM TERAMPIL</v>
      </c>
      <c r="G28" s="468" t="str">
        <f>IF(C28="","",IF($R$5&lt;4,"N/A",'TS(8)'!$J$42))</f>
        <v>N/A</v>
      </c>
      <c r="H28" s="468"/>
      <c r="I28" s="270" t="str">
        <f>IF(C28="","",'TS(8)'!$J$43)</f>
        <v/>
      </c>
      <c r="J28" s="469" t="str">
        <f>IF(C28="","",'TS(8)'!$J$44)</f>
        <v>SILA ISI</v>
      </c>
      <c r="K28" s="469"/>
      <c r="L28" s="462" t="str">
        <f>IF(C28="","",CONCATENATE('PP(8)'!$AE$12,'PP(8)'!$AF$12,'PP(8)'!$AE$13,'PP(8)'!$AF$13,'PP(8)'!$AE$14,'PP(8)'!$AF$14,'PP(8)'!$AE$15,'PP(8)'!$AF$15,'PP(8)'!$AE$16,'PP(8)'!$AF$16,'PP(8)'!$AE$17,'PP(8)'!$AF$17,'PP(8)'!$AE$18,'PP(8)'!$AF$18,'PP(8)'!$AE$19,'PP(8)'!$AF$19,'PP(8)'!$AE$20,'PP(8)'!$AF$20,'PP(8)'!$AE$21,'PP(8)'!$AF$21,'PP(8)'!$AE$22,'PP(8)'!$AF$22,'PP(8)'!$AE$23,'PP(8)'!$AF$23,'PP(8)'!$AE$24,'PP(8)'!$AF$24,'PP(8)'!$AE$25,'PP(8)'!$AF$25,'PP(8)'!$AE$26,'PP(8)'!$AF$26,'PP(8)'!$AE$27,'PP(8)'!$AF$27,'PP(8)'!$AE$28,'PP(8)'!$AF$28,'PP(8)'!$AE$29,'PP(8)'!$AF$29,'PP(8)'!$AE$30,'PP(8)'!$AF$30,'PP(8)'!$AE$31,'PP(8)'!$AF$31,'PP(8)'!$AE$32,'PP(8)'!$AF$32,'PP(8)'!$AE$33,'PP(8)'!$AF$33))</f>
        <v/>
      </c>
      <c r="M28" s="462"/>
      <c r="N28" s="462"/>
      <c r="O28" s="462"/>
      <c r="P28" s="208" t="str">
        <f>IF('Kompetensi Sosial'!$C18="","",IF(OR(AND(KESELURUHAN!$R$5&lt;4,KESELURUHAN!$F28=$V$21,KESELURUHAN!$I28=$V$21,KESELURUHAN!$J28="LENGKAP"),AND(KESELURUHAN!$R$5&gt;=4,KESELURUHAN!$F28=$V$21,KESELURUHAN!$G28=$V$21,KESELURUHAN!$I28=$V$21,KESELURUHAN!$J28="LENGKAP")),"TERAMPIL","BELUM TERAMPIL"))</f>
        <v>BELUM TERAMPIL</v>
      </c>
      <c r="Q28" s="360"/>
      <c r="R28" s="360"/>
    </row>
    <row r="29" spans="2:22" ht="27" customHeight="1" x14ac:dyDescent="0.25">
      <c r="B29" s="189">
        <f t="shared" si="0"/>
        <v>9</v>
      </c>
      <c r="C29" s="474" t="str">
        <f>IF('Kompetensi Sosial'!D19="","",'Kompetensi Sosial'!D19)</f>
        <v>NOR IZZATI BINTI ABU BAKAR</v>
      </c>
      <c r="D29" s="462"/>
      <c r="E29" s="190" t="str">
        <f>IF('Kompetensi Sosial'!C19="","",'Kompetensi Sosial'!C19)</f>
        <v>951123-02-5894</v>
      </c>
      <c r="F29" s="191" t="str">
        <f>IF(C29="","",'TS(9)'!$J$41)</f>
        <v>BELUM TERAMPIL</v>
      </c>
      <c r="G29" s="468" t="str">
        <f>IF(C29="","",IF($R$5&lt;4,"N/A",'TS(9)'!$J$42))</f>
        <v>N/A</v>
      </c>
      <c r="H29" s="468"/>
      <c r="I29" s="270" t="str">
        <f>IF(C29="","",'TS(9)'!$J$43)</f>
        <v/>
      </c>
      <c r="J29" s="469" t="str">
        <f>IF(C29="","",'TS(9)'!$J$44)</f>
        <v>SILA ISI</v>
      </c>
      <c r="K29" s="469"/>
      <c r="L29" s="462" t="str">
        <f>IF(C29="","",CONCATENATE('PP(9)'!$AE$12,'PP(9)'!$AF$12,'PP(9)'!$AE$13,'PP(9)'!$AF$13,'PP(9)'!$AE$14,'PP(9)'!$AF$14,'PP(9)'!$AE$15,'PP(9)'!$AF$15,'PP(9)'!$AE$16,'PP(9)'!$AF$16,'PP(9)'!$AE$17,'PP(9)'!$AF$17,'PP(9)'!$AE$18,'PP(9)'!$AF$18,'PP(9)'!$AE$19,'PP(9)'!$AF$19,'PP(9)'!$AE$20,'PP(9)'!$AF$20,'PP(9)'!$AE$21,'PP(9)'!$AF$21,'PP(9)'!$AE$22,'PP(9)'!$AF$22,'PP(9)'!$AE$23,'PP(9)'!$AF$23,'PP(9)'!$AE$24,'PP(9)'!$AF$24,'PP(9)'!$AE$25,'PP(9)'!$AF$25,'PP(9)'!$AE$26,'PP(9)'!$AF$26,'PP(9)'!$AE$27,'PP(9)'!$AF$27,'PP(9)'!$AE$28,'PP(9)'!$AF$28,'PP(9)'!$AE$29,'PP(9)'!$AF$29,'PP(9)'!$AE$30,'PP(9)'!$AF$30,'PP(9)'!$AE$31,'PP(9)'!$AF$31,'PP(9)'!$AE$32,'PP(9)'!$AF$32,'PP(9)'!$AE$33,'PP(9)'!$AF$33))</f>
        <v/>
      </c>
      <c r="M29" s="462"/>
      <c r="N29" s="462"/>
      <c r="O29" s="462"/>
      <c r="P29" s="208" t="str">
        <f>IF('Kompetensi Sosial'!$C19="","",IF(OR(AND(KESELURUHAN!$R$5&lt;4,KESELURUHAN!$F29=$V$21,KESELURUHAN!$I29=$V$21,KESELURUHAN!$J29="LENGKAP"),AND(KESELURUHAN!$R$5&gt;=4,KESELURUHAN!$F29=$V$21,KESELURUHAN!$G29=$V$21,KESELURUHAN!$I29=$V$21,KESELURUHAN!$J29="LENGKAP")),"TERAMPIL","BELUM TERAMPIL"))</f>
        <v>BELUM TERAMPIL</v>
      </c>
      <c r="Q29" s="360"/>
      <c r="R29" s="360"/>
    </row>
    <row r="30" spans="2:22" ht="27" customHeight="1" x14ac:dyDescent="0.25">
      <c r="B30" s="189">
        <f t="shared" si="0"/>
        <v>10</v>
      </c>
      <c r="C30" s="474" t="str">
        <f>IF('Kompetensi Sosial'!D20="","",'Kompetensi Sosial'!D20)</f>
        <v>NEESA FATHIRAH BINTI ISMAIL</v>
      </c>
      <c r="D30" s="462"/>
      <c r="E30" s="190" t="str">
        <f>IF('Kompetensi Sosial'!C20="","",'Kompetensi Sosial'!C20)</f>
        <v>950903-01-6898</v>
      </c>
      <c r="F30" s="191" t="str">
        <f>IF(C30="","",'TS(10)'!$J$41)</f>
        <v>BELUM TERAMPIL</v>
      </c>
      <c r="G30" s="468" t="str">
        <f>IF(C30="","",IF($R$5&lt;4,"N/A",'TS(10)'!$J$42))</f>
        <v>N/A</v>
      </c>
      <c r="H30" s="468"/>
      <c r="I30" s="270" t="str">
        <f>IF(C30="","",'TS(10)'!$J$43)</f>
        <v/>
      </c>
      <c r="J30" s="469" t="str">
        <f>IF(C30="","",'TS(10)'!$J$44)</f>
        <v>SILA ISI</v>
      </c>
      <c r="K30" s="469"/>
      <c r="L30" s="462" t="str">
        <f>IF(C30="","",CONCATENATE('PP(10)'!$AE$12,'PP(10)'!$AF$12,'PP(10)'!$AE$13,'PP(10)'!$AF$13,'PP(10)'!$AE$14,'PP(10)'!$AF$14,'PP(10)'!$AE$15,'PP(10)'!$AF$15,'PP(10)'!$AE$16,'PP(10)'!$AF$16,'PP(10)'!$AE$17,'PP(10)'!$AF$17,'PP(10)'!$AE$18,'PP(10)'!$AF$18,'PP(10)'!$AE$19,'PP(10)'!$AF$19,'PP(10)'!$AE$20,'PP(10)'!$AF$20,'PP(10)'!$AE$21,'PP(10)'!$AF$21,'PP(10)'!$AE$22,'PP(10)'!$AF$22,'PP(10)'!$AE$23,'PP(10)'!$AF$23,'PP(10)'!$AE$24,'PP(10)'!$AF$24,'PP(10)'!$AE$25,'PP(10)'!$AF$25,'PP(10)'!$AE$26,'PP(10)'!$AF$26,'PP(10)'!$AE$27,'PP(10)'!$AF$27,'PP(10)'!$AE$28,'PP(10)'!$AF$28,'PP(10)'!$AE$29,'PP(10)'!$AF$29,'PP(10)'!$AE$30,'PP(10)'!$AF$30,'PP(10)'!$AE$31,'PP(10)'!$AF$31,'PP(10)'!$AE$32,'PP(10)'!$AF$32,'PP(10)'!$AE$33,'PP(10)'!$AF$33))</f>
        <v/>
      </c>
      <c r="M30" s="462"/>
      <c r="N30" s="462"/>
      <c r="O30" s="462"/>
      <c r="P30" s="208" t="str">
        <f>IF('Kompetensi Sosial'!$C20="","",IF(OR(AND(KESELURUHAN!$R$5&lt;4,KESELURUHAN!$F30=$V$21,KESELURUHAN!$I30=$V$21,KESELURUHAN!$J30="LENGKAP"),AND(KESELURUHAN!$R$5&gt;=4,KESELURUHAN!$F30=$V$21,KESELURUHAN!$G30=$V$21,KESELURUHAN!$I30=$V$21,KESELURUHAN!$J30="LENGKAP")),"TERAMPIL","BELUM TERAMPIL"))</f>
        <v>BELUM TERAMPIL</v>
      </c>
      <c r="Q30" s="360"/>
      <c r="R30" s="360"/>
      <c r="S30" s="193"/>
    </row>
    <row r="31" spans="2:22" ht="48.95" customHeight="1" x14ac:dyDescent="0.25">
      <c r="S31" s="182"/>
      <c r="T31" s="182"/>
    </row>
    <row r="32" spans="2:22" ht="48.95" customHeight="1" x14ac:dyDescent="0.25"/>
    <row r="33" spans="12:15" x14ac:dyDescent="0.25">
      <c r="L33" s="194"/>
      <c r="M33" s="194"/>
      <c r="N33" s="194"/>
      <c r="O33" s="194"/>
    </row>
  </sheetData>
  <sheetProtection algorithmName="SHA-512" hashValue="MOHwSiHq+a+DcAuUbpVjtJ1FTaa55RxZqgBXANEnv/bcbyfDFJ19nRjdRA8wzgJpYD4ys9v6fQ4Ky7V3xOpwrQ==" saltValue="tLIxenexM6/bRFDH8PDNeA==" spinCount="100000" sheet="1" formatCells="0" formatRows="0" selectLockedCells="1"/>
  <mergeCells count="90">
    <mergeCell ref="B19:B20"/>
    <mergeCell ref="E19:E20"/>
    <mergeCell ref="B12:D12"/>
    <mergeCell ref="E16:H16"/>
    <mergeCell ref="F19:K19"/>
    <mergeCell ref="I17:J17"/>
    <mergeCell ref="K12:M12"/>
    <mergeCell ref="E15:N15"/>
    <mergeCell ref="I16:J16"/>
    <mergeCell ref="N12:O12"/>
    <mergeCell ref="K16:O16"/>
    <mergeCell ref="K17:O17"/>
    <mergeCell ref="G20:H20"/>
    <mergeCell ref="C19:D20"/>
    <mergeCell ref="G21:H21"/>
    <mergeCell ref="G22:H22"/>
    <mergeCell ref="E17:H17"/>
    <mergeCell ref="L5:N5"/>
    <mergeCell ref="E7:F7"/>
    <mergeCell ref="K11:M11"/>
    <mergeCell ref="N11:O11"/>
    <mergeCell ref="J20:K20"/>
    <mergeCell ref="J21:K21"/>
    <mergeCell ref="J22:K22"/>
    <mergeCell ref="L19:R19"/>
    <mergeCell ref="P11:R11"/>
    <mergeCell ref="P12:R12"/>
    <mergeCell ref="F11:I11"/>
    <mergeCell ref="F12:I12"/>
    <mergeCell ref="R5:S5"/>
    <mergeCell ref="Q23:R23"/>
    <mergeCell ref="Q24:R24"/>
    <mergeCell ref="Q25:R25"/>
    <mergeCell ref="Q26:R26"/>
    <mergeCell ref="Q20:R20"/>
    <mergeCell ref="Q21:R21"/>
    <mergeCell ref="Q22:R22"/>
    <mergeCell ref="C26:D26"/>
    <mergeCell ref="C27:D27"/>
    <mergeCell ref="C28:D28"/>
    <mergeCell ref="C29:D29"/>
    <mergeCell ref="J25:K25"/>
    <mergeCell ref="J26:K26"/>
    <mergeCell ref="J27:K27"/>
    <mergeCell ref="C21:D21"/>
    <mergeCell ref="C22:D22"/>
    <mergeCell ref="C23:D23"/>
    <mergeCell ref="C24:D24"/>
    <mergeCell ref="C25:D25"/>
    <mergeCell ref="Q28:R28"/>
    <mergeCell ref="Q29:R29"/>
    <mergeCell ref="Q30:R30"/>
    <mergeCell ref="C30:D30"/>
    <mergeCell ref="J28:K28"/>
    <mergeCell ref="J29:K29"/>
    <mergeCell ref="J30:K30"/>
    <mergeCell ref="G28:H28"/>
    <mergeCell ref="G29:H29"/>
    <mergeCell ref="G30:H30"/>
    <mergeCell ref="L30:O30"/>
    <mergeCell ref="L29:O29"/>
    <mergeCell ref="B9:I9"/>
    <mergeCell ref="K9:R9"/>
    <mergeCell ref="E3:G3"/>
    <mergeCell ref="E4:G4"/>
    <mergeCell ref="E5:G5"/>
    <mergeCell ref="E6:G6"/>
    <mergeCell ref="L3:N3"/>
    <mergeCell ref="L4:N4"/>
    <mergeCell ref="B1:P1"/>
    <mergeCell ref="B11:D11"/>
    <mergeCell ref="R3:S3"/>
    <mergeCell ref="R4:S4"/>
    <mergeCell ref="L28:O28"/>
    <mergeCell ref="G23:H23"/>
    <mergeCell ref="G24:H24"/>
    <mergeCell ref="G25:H25"/>
    <mergeCell ref="G26:H26"/>
    <mergeCell ref="G27:H27"/>
    <mergeCell ref="J23:K23"/>
    <mergeCell ref="J24:K24"/>
    <mergeCell ref="Q27:R27"/>
    <mergeCell ref="L20:O20"/>
    <mergeCell ref="L21:O21"/>
    <mergeCell ref="L22:O22"/>
    <mergeCell ref="L23:O23"/>
    <mergeCell ref="L24:O24"/>
    <mergeCell ref="L25:O25"/>
    <mergeCell ref="L26:O26"/>
    <mergeCell ref="L27:O27"/>
  </mergeCells>
  <conditionalFormatting sqref="B21:R30">
    <cfRule type="expression" dxfId="0" priority="1">
      <formula>$B21&lt;&gt;""</formula>
    </cfRule>
  </conditionalFormatting>
  <pageMargins left="0.5" right="0.48" top="0.74803149606299202" bottom="0.46" header="0.31496062992126" footer="0.31496062992126"/>
  <pageSetup paperSize="9" scale="8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A46B5-FD6B-4CD4-BB0E-123A31D39C98}">
  <sheetPr>
    <pageSetUpPr fitToPage="1"/>
  </sheetPr>
  <dimension ref="B1:R87"/>
  <sheetViews>
    <sheetView view="pageBreakPreview" zoomScaleNormal="130" zoomScaleSheetLayoutView="100" workbookViewId="0">
      <selection activeCell="F26" sqref="F26:O26"/>
    </sheetView>
  </sheetViews>
  <sheetFormatPr defaultRowHeight="15" x14ac:dyDescent="0.25"/>
  <cols>
    <col min="1" max="1" width="9.140625" style="111"/>
    <col min="2" max="2" width="3.42578125" style="111" customWidth="1"/>
    <col min="3" max="3" width="3.5703125" style="111" customWidth="1"/>
    <col min="4" max="4" width="12.85546875" style="111" customWidth="1"/>
    <col min="5" max="5" width="3.7109375" style="111" customWidth="1"/>
    <col min="6" max="6" width="18.42578125" style="111" customWidth="1"/>
    <col min="7" max="7" width="11.7109375" style="111" customWidth="1"/>
    <col min="8" max="11" width="4.28515625" style="111" customWidth="1"/>
    <col min="12" max="12" width="10.5703125" style="111" customWidth="1"/>
    <col min="13" max="13" width="8.42578125" style="111" customWidth="1"/>
    <col min="14" max="14" width="8.7109375" style="111" customWidth="1"/>
    <col min="15" max="15" width="4.42578125" style="111" customWidth="1"/>
    <col min="16" max="16" width="3.85546875" style="111" customWidth="1"/>
    <col min="17" max="16384" width="9.140625" style="111"/>
  </cols>
  <sheetData>
    <row r="1" spans="2:16" ht="15.75" thickTop="1" x14ac:dyDescent="0.25">
      <c r="B1" s="271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3" t="s">
        <v>229</v>
      </c>
    </row>
    <row r="2" spans="2:16" ht="15.75" x14ac:dyDescent="0.25">
      <c r="B2" s="274"/>
      <c r="C2" s="495" t="s">
        <v>219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275"/>
    </row>
    <row r="3" spans="2:16" ht="9.9499999999999993" customHeight="1" x14ac:dyDescent="0.25">
      <c r="B3" s="274"/>
      <c r="C3" s="276"/>
      <c r="D3" s="276"/>
      <c r="E3" s="276"/>
      <c r="F3" s="276"/>
      <c r="G3" s="276"/>
      <c r="H3" s="264"/>
      <c r="I3" s="264"/>
      <c r="J3" s="264"/>
      <c r="K3" s="264"/>
      <c r="L3" s="264"/>
      <c r="M3" s="264"/>
      <c r="N3" s="264"/>
      <c r="O3" s="264"/>
      <c r="P3" s="275"/>
    </row>
    <row r="4" spans="2:16" x14ac:dyDescent="0.25">
      <c r="B4" s="274"/>
      <c r="C4" s="277" t="s">
        <v>113</v>
      </c>
      <c r="D4" s="278"/>
      <c r="E4" s="278"/>
      <c r="F4" s="278"/>
      <c r="G4" s="278"/>
      <c r="H4" s="264"/>
      <c r="I4" s="264"/>
      <c r="J4" s="264"/>
      <c r="K4" s="264"/>
      <c r="L4" s="264"/>
      <c r="M4" s="264"/>
      <c r="N4" s="264"/>
      <c r="O4" s="264"/>
      <c r="P4" s="275"/>
    </row>
    <row r="5" spans="2:16" ht="9.6" customHeight="1" thickBot="1" x14ac:dyDescent="0.3">
      <c r="B5" s="274"/>
      <c r="C5" s="278"/>
      <c r="D5" s="278"/>
      <c r="E5" s="278"/>
      <c r="F5" s="278"/>
      <c r="G5" s="278"/>
      <c r="H5" s="264"/>
      <c r="I5" s="264"/>
      <c r="J5" s="264"/>
      <c r="K5" s="264"/>
      <c r="L5" s="264"/>
      <c r="M5" s="264"/>
      <c r="N5" s="264"/>
      <c r="O5" s="264"/>
      <c r="P5" s="275"/>
    </row>
    <row r="6" spans="2:16" ht="23.25" customHeight="1" thickBot="1" x14ac:dyDescent="0.3">
      <c r="B6" s="274"/>
      <c r="C6" s="496" t="s">
        <v>112</v>
      </c>
      <c r="D6" s="497"/>
      <c r="E6" s="498"/>
      <c r="F6" s="499"/>
      <c r="G6" s="500"/>
      <c r="H6" s="500"/>
      <c r="I6" s="500"/>
      <c r="J6" s="500"/>
      <c r="K6" s="500"/>
      <c r="L6" s="500"/>
      <c r="M6" s="500"/>
      <c r="N6" s="500"/>
      <c r="O6" s="500"/>
      <c r="P6" s="275"/>
    </row>
    <row r="7" spans="2:16" ht="13.5" customHeight="1" x14ac:dyDescent="0.25">
      <c r="B7" s="274"/>
      <c r="C7" s="501" t="s">
        <v>53</v>
      </c>
      <c r="D7" s="502"/>
      <c r="E7" s="503"/>
      <c r="F7" s="499"/>
      <c r="G7" s="500"/>
      <c r="H7" s="500"/>
      <c r="I7" s="500"/>
      <c r="J7" s="500"/>
      <c r="K7" s="500"/>
      <c r="L7" s="500"/>
      <c r="M7" s="500"/>
      <c r="N7" s="500"/>
      <c r="O7" s="500"/>
      <c r="P7" s="275"/>
    </row>
    <row r="8" spans="2:16" ht="15.75" thickBot="1" x14ac:dyDescent="0.3">
      <c r="B8" s="274"/>
      <c r="C8" s="504" t="s">
        <v>54</v>
      </c>
      <c r="D8" s="505"/>
      <c r="E8" s="506"/>
      <c r="F8" s="499"/>
      <c r="G8" s="500"/>
      <c r="H8" s="500"/>
      <c r="I8" s="500"/>
      <c r="J8" s="500"/>
      <c r="K8" s="500"/>
      <c r="L8" s="500"/>
      <c r="M8" s="500"/>
      <c r="N8" s="500"/>
      <c r="O8" s="500"/>
      <c r="P8" s="275"/>
    </row>
    <row r="9" spans="2:16" ht="26.25" customHeight="1" thickBot="1" x14ac:dyDescent="0.3">
      <c r="B9" s="274"/>
      <c r="C9" s="508" t="s">
        <v>55</v>
      </c>
      <c r="D9" s="509"/>
      <c r="E9" s="510"/>
      <c r="F9" s="511"/>
      <c r="G9" s="512"/>
      <c r="H9" s="512"/>
      <c r="I9" s="512"/>
      <c r="J9" s="512"/>
      <c r="K9" s="513" t="s">
        <v>125</v>
      </c>
      <c r="L9" s="514"/>
      <c r="M9" s="514"/>
      <c r="N9" s="514"/>
      <c r="O9" s="514"/>
      <c r="P9" s="275"/>
    </row>
    <row r="10" spans="2:16" ht="26.25" customHeight="1" thickBot="1" x14ac:dyDescent="0.3">
      <c r="B10" s="274"/>
      <c r="C10" s="508" t="s">
        <v>1</v>
      </c>
      <c r="D10" s="509"/>
      <c r="E10" s="510"/>
      <c r="F10" s="515"/>
      <c r="G10" s="516"/>
      <c r="H10" s="516"/>
      <c r="I10" s="516"/>
      <c r="J10" s="516"/>
      <c r="K10" s="513"/>
      <c r="L10" s="514"/>
      <c r="M10" s="514"/>
      <c r="N10" s="514"/>
      <c r="O10" s="514"/>
      <c r="P10" s="275"/>
    </row>
    <row r="11" spans="2:16" ht="26.25" customHeight="1" thickBot="1" x14ac:dyDescent="0.3">
      <c r="B11" s="274"/>
      <c r="C11" s="508" t="s">
        <v>71</v>
      </c>
      <c r="D11" s="509"/>
      <c r="E11" s="510"/>
      <c r="F11" s="515"/>
      <c r="G11" s="516"/>
      <c r="H11" s="516"/>
      <c r="I11" s="516"/>
      <c r="J11" s="516"/>
      <c r="K11" s="513"/>
      <c r="L11" s="514"/>
      <c r="M11" s="514"/>
      <c r="N11" s="514"/>
      <c r="O11" s="514"/>
      <c r="P11" s="275"/>
    </row>
    <row r="12" spans="2:16" ht="26.25" customHeight="1" thickBot="1" x14ac:dyDescent="0.3">
      <c r="B12" s="274"/>
      <c r="C12" s="508" t="s">
        <v>56</v>
      </c>
      <c r="D12" s="509"/>
      <c r="E12" s="510"/>
      <c r="F12" s="515"/>
      <c r="G12" s="516"/>
      <c r="H12" s="516"/>
      <c r="I12" s="516"/>
      <c r="J12" s="516"/>
      <c r="K12" s="264"/>
      <c r="L12" s="264"/>
      <c r="M12" s="264"/>
      <c r="N12" s="279"/>
      <c r="O12" s="279"/>
      <c r="P12" s="275"/>
    </row>
    <row r="13" spans="2:16" ht="26.25" customHeight="1" thickBot="1" x14ac:dyDescent="0.3">
      <c r="B13" s="274"/>
      <c r="C13" s="508" t="s">
        <v>235</v>
      </c>
      <c r="D13" s="509"/>
      <c r="E13" s="510"/>
      <c r="F13" s="515"/>
      <c r="G13" s="516"/>
      <c r="H13" s="516"/>
      <c r="I13" s="516"/>
      <c r="J13" s="516"/>
      <c r="K13" s="264"/>
      <c r="L13" s="264"/>
      <c r="M13" s="264"/>
      <c r="N13" s="279"/>
      <c r="O13" s="279"/>
      <c r="P13" s="275"/>
    </row>
    <row r="14" spans="2:16" ht="10.5" customHeight="1" x14ac:dyDescent="0.25">
      <c r="B14" s="274"/>
      <c r="C14" s="280"/>
      <c r="D14" s="280"/>
      <c r="E14" s="280"/>
      <c r="F14" s="280"/>
      <c r="G14" s="280"/>
      <c r="H14" s="280"/>
      <c r="I14" s="280"/>
      <c r="J14" s="280"/>
      <c r="K14" s="264" t="s">
        <v>171</v>
      </c>
      <c r="L14" s="280"/>
      <c r="M14" s="280"/>
      <c r="N14" s="280"/>
      <c r="O14" s="280"/>
      <c r="P14" s="275"/>
    </row>
    <row r="15" spans="2:16" x14ac:dyDescent="0.25">
      <c r="B15" s="274"/>
      <c r="C15" s="280"/>
      <c r="D15" s="280"/>
      <c r="E15" s="280"/>
      <c r="F15" s="280"/>
      <c r="G15" s="280"/>
      <c r="H15" s="280"/>
      <c r="I15" s="280"/>
      <c r="J15" s="280"/>
      <c r="K15" s="264"/>
      <c r="L15" s="517" t="s">
        <v>52</v>
      </c>
      <c r="M15" s="517"/>
      <c r="N15" s="517"/>
      <c r="O15" s="280"/>
      <c r="P15" s="275"/>
    </row>
    <row r="16" spans="2:16" ht="9.9499999999999993" customHeight="1" x14ac:dyDescent="0.25">
      <c r="B16" s="274"/>
      <c r="C16" s="280"/>
      <c r="D16" s="280"/>
      <c r="E16" s="280"/>
      <c r="F16" s="280"/>
      <c r="G16" s="280"/>
      <c r="H16" s="280"/>
      <c r="I16" s="280"/>
      <c r="J16" s="280"/>
      <c r="K16" s="264"/>
      <c r="L16" s="280"/>
      <c r="M16" s="280"/>
      <c r="N16" s="280"/>
      <c r="O16" s="280"/>
      <c r="P16" s="275"/>
    </row>
    <row r="17" spans="2:17" x14ac:dyDescent="0.25">
      <c r="B17" s="274"/>
      <c r="C17" s="277" t="s">
        <v>220</v>
      </c>
      <c r="D17" s="278"/>
      <c r="E17" s="278"/>
      <c r="F17" s="278"/>
      <c r="G17" s="278"/>
      <c r="H17" s="264"/>
      <c r="I17" s="264"/>
      <c r="J17" s="264"/>
      <c r="K17" s="264"/>
      <c r="L17" s="264"/>
      <c r="M17" s="264"/>
      <c r="N17" s="264"/>
      <c r="O17" s="9"/>
      <c r="P17" s="275"/>
    </row>
    <row r="18" spans="2:17" ht="9.9499999999999993" customHeight="1" x14ac:dyDescent="0.25">
      <c r="B18" s="274"/>
      <c r="C18" s="281"/>
      <c r="D18" s="281"/>
      <c r="E18" s="281"/>
      <c r="F18" s="281"/>
      <c r="G18" s="281"/>
      <c r="H18" s="264"/>
      <c r="I18" s="264"/>
      <c r="J18" s="264"/>
      <c r="K18" s="264"/>
      <c r="L18" s="264"/>
      <c r="M18" s="264"/>
      <c r="N18" s="264"/>
      <c r="O18" s="264"/>
      <c r="P18" s="275"/>
    </row>
    <row r="19" spans="2:17" ht="15.75" x14ac:dyDescent="0.25">
      <c r="B19" s="274"/>
      <c r="C19" s="507" t="s">
        <v>221</v>
      </c>
      <c r="D19" s="507"/>
      <c r="E19" s="507"/>
      <c r="F19" s="507" t="s">
        <v>222</v>
      </c>
      <c r="G19" s="507"/>
      <c r="H19" s="507"/>
      <c r="I19" s="507"/>
      <c r="J19" s="507"/>
      <c r="K19" s="507"/>
      <c r="L19" s="507"/>
      <c r="M19" s="507"/>
      <c r="N19" s="507"/>
      <c r="O19" s="507"/>
      <c r="P19" s="275"/>
    </row>
    <row r="20" spans="2:17" ht="180" customHeight="1" x14ac:dyDescent="0.25">
      <c r="B20" s="274"/>
      <c r="C20" s="518" t="s">
        <v>223</v>
      </c>
      <c r="D20" s="518"/>
      <c r="E20" s="518"/>
      <c r="F20" s="519"/>
      <c r="G20" s="519"/>
      <c r="H20" s="519"/>
      <c r="I20" s="519"/>
      <c r="J20" s="519"/>
      <c r="K20" s="519"/>
      <c r="L20" s="519"/>
      <c r="M20" s="519"/>
      <c r="N20" s="519"/>
      <c r="O20" s="519"/>
      <c r="P20" s="275"/>
    </row>
    <row r="21" spans="2:17" ht="35.25" customHeight="1" x14ac:dyDescent="0.25">
      <c r="B21" s="274"/>
      <c r="C21" s="520" t="s">
        <v>224</v>
      </c>
      <c r="D21" s="520"/>
      <c r="E21" s="520"/>
      <c r="F21" s="521"/>
      <c r="G21" s="522"/>
      <c r="H21" s="522"/>
      <c r="I21" s="522"/>
      <c r="J21" s="522"/>
      <c r="K21" s="522"/>
      <c r="L21" s="522"/>
      <c r="M21" s="522"/>
      <c r="N21" s="522"/>
      <c r="O21" s="523"/>
      <c r="P21" s="275"/>
    </row>
    <row r="22" spans="2:17" ht="35.25" customHeight="1" x14ac:dyDescent="0.25">
      <c r="B22" s="274"/>
      <c r="C22" s="520"/>
      <c r="D22" s="520"/>
      <c r="E22" s="520"/>
      <c r="F22" s="524"/>
      <c r="G22" s="525"/>
      <c r="H22" s="525"/>
      <c r="I22" s="525"/>
      <c r="J22" s="525"/>
      <c r="K22" s="525"/>
      <c r="L22" s="525"/>
      <c r="M22" s="525"/>
      <c r="N22" s="525"/>
      <c r="O22" s="526"/>
      <c r="P22" s="275"/>
    </row>
    <row r="23" spans="2:17" ht="35.25" customHeight="1" x14ac:dyDescent="0.25">
      <c r="B23" s="274"/>
      <c r="C23" s="520"/>
      <c r="D23" s="520"/>
      <c r="E23" s="520"/>
      <c r="F23" s="524"/>
      <c r="G23" s="525"/>
      <c r="H23" s="525"/>
      <c r="I23" s="525"/>
      <c r="J23" s="525"/>
      <c r="K23" s="525"/>
      <c r="L23" s="525"/>
      <c r="M23" s="525"/>
      <c r="N23" s="525"/>
      <c r="O23" s="526"/>
      <c r="P23" s="275"/>
    </row>
    <row r="24" spans="2:17" ht="35.25" customHeight="1" x14ac:dyDescent="0.25">
      <c r="B24" s="274"/>
      <c r="C24" s="520"/>
      <c r="D24" s="520"/>
      <c r="E24" s="520"/>
      <c r="F24" s="524"/>
      <c r="G24" s="525"/>
      <c r="H24" s="525"/>
      <c r="I24" s="525"/>
      <c r="J24" s="525"/>
      <c r="K24" s="525"/>
      <c r="L24" s="525"/>
      <c r="M24" s="525"/>
      <c r="N24" s="525"/>
      <c r="O24" s="526"/>
      <c r="P24" s="275"/>
    </row>
    <row r="25" spans="2:17" ht="35.25" customHeight="1" x14ac:dyDescent="0.25">
      <c r="B25" s="274"/>
      <c r="C25" s="520"/>
      <c r="D25" s="520"/>
      <c r="E25" s="520"/>
      <c r="F25" s="527"/>
      <c r="G25" s="528"/>
      <c r="H25" s="528"/>
      <c r="I25" s="528"/>
      <c r="J25" s="528"/>
      <c r="K25" s="528"/>
      <c r="L25" s="528"/>
      <c r="M25" s="528"/>
      <c r="N25" s="528"/>
      <c r="O25" s="529"/>
      <c r="P25" s="275"/>
    </row>
    <row r="26" spans="2:17" ht="158.25" customHeight="1" x14ac:dyDescent="0.25">
      <c r="B26" s="274"/>
      <c r="C26" s="518" t="s">
        <v>225</v>
      </c>
      <c r="D26" s="518"/>
      <c r="E26" s="518"/>
      <c r="F26" s="530"/>
      <c r="G26" s="531"/>
      <c r="H26" s="531"/>
      <c r="I26" s="531"/>
      <c r="J26" s="531"/>
      <c r="K26" s="531"/>
      <c r="L26" s="531"/>
      <c r="M26" s="531"/>
      <c r="N26" s="531"/>
      <c r="O26" s="532"/>
      <c r="P26" s="275"/>
    </row>
    <row r="27" spans="2:17" ht="15.75" thickBot="1" x14ac:dyDescent="0.3">
      <c r="B27" s="282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3"/>
      <c r="P27" s="284"/>
    </row>
    <row r="28" spans="2:17" ht="6" customHeight="1" thickTop="1" thickBot="1" x14ac:dyDescent="0.3">
      <c r="B28" s="285"/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4"/>
      <c r="Q28" s="264"/>
    </row>
    <row r="29" spans="2:17" ht="22.5" customHeight="1" thickTop="1" x14ac:dyDescent="0.25">
      <c r="B29" s="271"/>
      <c r="C29" s="286"/>
      <c r="D29" s="286"/>
      <c r="E29" s="286"/>
      <c r="F29" s="286"/>
      <c r="G29" s="286"/>
      <c r="H29" s="286"/>
      <c r="I29" s="286"/>
      <c r="J29" s="286"/>
      <c r="K29" s="286"/>
      <c r="L29" s="286"/>
      <c r="M29" s="286"/>
      <c r="N29" s="286"/>
      <c r="O29" s="286"/>
      <c r="P29" s="287"/>
    </row>
    <row r="30" spans="2:17" ht="22.5" customHeight="1" x14ac:dyDescent="0.25">
      <c r="B30" s="274"/>
      <c r="C30" s="277" t="s">
        <v>226</v>
      </c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275"/>
    </row>
    <row r="31" spans="2:17" ht="8.25" customHeight="1" x14ac:dyDescent="0.25">
      <c r="B31" s="274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275"/>
    </row>
    <row r="32" spans="2:17" ht="22.5" customHeight="1" x14ac:dyDescent="0.25">
      <c r="B32" s="274"/>
      <c r="C32" s="10" t="s">
        <v>227</v>
      </c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275"/>
    </row>
    <row r="33" spans="2:16" ht="23.25" customHeight="1" x14ac:dyDescent="0.25">
      <c r="B33" s="274"/>
      <c r="C33" s="288"/>
      <c r="D33" s="288"/>
      <c r="E33" s="288"/>
      <c r="F33" s="288"/>
      <c r="G33" s="288"/>
      <c r="H33" s="288"/>
      <c r="I33" s="288"/>
      <c r="J33" s="288"/>
      <c r="K33" s="288"/>
      <c r="L33" s="288"/>
      <c r="M33" s="288"/>
      <c r="N33" s="288"/>
      <c r="O33" s="288"/>
      <c r="P33" s="275"/>
    </row>
    <row r="34" spans="2:16" ht="23.25" customHeight="1" x14ac:dyDescent="0.25">
      <c r="B34" s="274"/>
      <c r="C34" s="289"/>
      <c r="D34" s="289"/>
      <c r="E34" s="289"/>
      <c r="F34" s="289"/>
      <c r="G34" s="289"/>
      <c r="H34" s="289"/>
      <c r="I34" s="289"/>
      <c r="J34" s="289"/>
      <c r="K34" s="289"/>
      <c r="L34" s="289"/>
      <c r="M34" s="289"/>
      <c r="N34" s="289"/>
      <c r="O34" s="289"/>
      <c r="P34" s="275"/>
    </row>
    <row r="35" spans="2:16" ht="23.25" customHeight="1" x14ac:dyDescent="0.25">
      <c r="B35" s="274"/>
      <c r="C35" s="289"/>
      <c r="D35" s="289"/>
      <c r="E35" s="289"/>
      <c r="F35" s="289"/>
      <c r="G35" s="289"/>
      <c r="H35" s="289"/>
      <c r="I35" s="289"/>
      <c r="J35" s="289"/>
      <c r="K35" s="289"/>
      <c r="L35" s="289"/>
      <c r="M35" s="289"/>
      <c r="N35" s="289"/>
      <c r="O35" s="289"/>
      <c r="P35" s="275"/>
    </row>
    <row r="36" spans="2:16" ht="23.25" customHeight="1" x14ac:dyDescent="0.25">
      <c r="B36" s="274"/>
      <c r="C36" s="289"/>
      <c r="D36" s="289"/>
      <c r="E36" s="289"/>
      <c r="F36" s="289"/>
      <c r="G36" s="289"/>
      <c r="H36" s="289"/>
      <c r="I36" s="289"/>
      <c r="J36" s="289"/>
      <c r="K36" s="289"/>
      <c r="L36" s="289"/>
      <c r="M36" s="289"/>
      <c r="N36" s="289"/>
      <c r="O36" s="289"/>
      <c r="P36" s="275"/>
    </row>
    <row r="37" spans="2:16" ht="23.25" customHeight="1" x14ac:dyDescent="0.25">
      <c r="B37" s="274"/>
      <c r="C37" s="289"/>
      <c r="D37" s="289"/>
      <c r="E37" s="289"/>
      <c r="F37" s="289"/>
      <c r="G37" s="289"/>
      <c r="H37" s="289"/>
      <c r="I37" s="289"/>
      <c r="J37" s="289"/>
      <c r="K37" s="289"/>
      <c r="L37" s="289"/>
      <c r="M37" s="289"/>
      <c r="N37" s="289"/>
      <c r="O37" s="289"/>
      <c r="P37" s="275"/>
    </row>
    <row r="38" spans="2:16" ht="23.25" customHeight="1" x14ac:dyDescent="0.25">
      <c r="B38" s="274"/>
      <c r="C38" s="289"/>
      <c r="D38" s="289"/>
      <c r="E38" s="289"/>
      <c r="F38" s="289"/>
      <c r="G38" s="289"/>
      <c r="H38" s="289"/>
      <c r="I38" s="289"/>
      <c r="J38" s="289"/>
      <c r="K38" s="289"/>
      <c r="L38" s="289"/>
      <c r="M38" s="289"/>
      <c r="N38" s="289"/>
      <c r="O38" s="289"/>
      <c r="P38" s="275"/>
    </row>
    <row r="39" spans="2:16" ht="23.25" customHeight="1" x14ac:dyDescent="0.25">
      <c r="B39" s="274"/>
      <c r="C39" s="289"/>
      <c r="D39" s="289"/>
      <c r="E39" s="289"/>
      <c r="F39" s="289"/>
      <c r="G39" s="289"/>
      <c r="H39" s="289"/>
      <c r="I39" s="289"/>
      <c r="J39" s="289"/>
      <c r="K39" s="289"/>
      <c r="L39" s="289"/>
      <c r="M39" s="289"/>
      <c r="N39" s="289"/>
      <c r="O39" s="289"/>
      <c r="P39" s="275"/>
    </row>
    <row r="40" spans="2:16" ht="23.25" customHeight="1" x14ac:dyDescent="0.25">
      <c r="B40" s="274"/>
      <c r="C40" s="289"/>
      <c r="D40" s="289"/>
      <c r="E40" s="289"/>
      <c r="F40" s="289"/>
      <c r="G40" s="289"/>
      <c r="H40" s="289"/>
      <c r="I40" s="289"/>
      <c r="J40" s="289"/>
      <c r="K40" s="289"/>
      <c r="L40" s="289"/>
      <c r="M40" s="289"/>
      <c r="N40" s="289"/>
      <c r="O40" s="289"/>
      <c r="P40" s="275"/>
    </row>
    <row r="41" spans="2:16" ht="12" customHeight="1" x14ac:dyDescent="0.25">
      <c r="B41" s="27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275"/>
    </row>
    <row r="42" spans="2:16" ht="22.5" customHeight="1" x14ac:dyDescent="0.25">
      <c r="B42" s="130"/>
      <c r="C42" s="277" t="s">
        <v>228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31"/>
    </row>
    <row r="43" spans="2:16" ht="9.9499999999999993" customHeight="1" x14ac:dyDescent="0.25">
      <c r="B43" s="27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275"/>
    </row>
    <row r="44" spans="2:16" ht="9.9499999999999993" customHeight="1" x14ac:dyDescent="0.25">
      <c r="B44" s="274"/>
      <c r="C44" s="264"/>
      <c r="D44" s="264"/>
      <c r="E44" s="264"/>
      <c r="F44" s="264"/>
      <c r="G44" s="264"/>
      <c r="H44" s="264"/>
      <c r="I44" s="264"/>
      <c r="J44" s="264"/>
      <c r="K44" s="264"/>
      <c r="L44" s="264"/>
      <c r="M44" s="264"/>
      <c r="N44" s="264"/>
      <c r="O44" s="264"/>
      <c r="P44" s="275"/>
    </row>
    <row r="45" spans="2:16" ht="9.9499999999999993" customHeight="1" x14ac:dyDescent="0.25">
      <c r="B45" s="27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275"/>
    </row>
    <row r="46" spans="2:16" x14ac:dyDescent="0.25">
      <c r="B46" s="27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/>
      <c r="N46" s="264"/>
      <c r="O46" s="264"/>
      <c r="P46" s="275"/>
    </row>
    <row r="47" spans="2:16" x14ac:dyDescent="0.25">
      <c r="B47" s="27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75"/>
    </row>
    <row r="48" spans="2:16" x14ac:dyDescent="0.25">
      <c r="B48" s="274"/>
      <c r="C48" s="264"/>
      <c r="D48" s="264"/>
      <c r="E48" s="264"/>
      <c r="F48" s="264"/>
      <c r="G48" s="264"/>
      <c r="H48" s="264"/>
      <c r="I48" s="264"/>
      <c r="J48" s="264"/>
      <c r="K48" s="264"/>
      <c r="L48" s="264"/>
      <c r="M48" s="264"/>
      <c r="N48" s="264"/>
      <c r="O48" s="264"/>
      <c r="P48" s="275"/>
    </row>
    <row r="49" spans="2:16" ht="15.75" thickBot="1" x14ac:dyDescent="0.3">
      <c r="B49" s="274"/>
      <c r="C49" s="290"/>
      <c r="D49" s="290"/>
      <c r="E49" s="290"/>
      <c r="F49" s="290"/>
      <c r="G49" s="264"/>
      <c r="H49" s="264"/>
      <c r="I49" s="290"/>
      <c r="J49" s="290"/>
      <c r="K49" s="290"/>
      <c r="L49" s="290"/>
      <c r="M49" s="290"/>
      <c r="N49" s="290"/>
      <c r="O49" s="264"/>
      <c r="P49" s="275"/>
    </row>
    <row r="50" spans="2:16" x14ac:dyDescent="0.25">
      <c r="B50" s="274"/>
      <c r="C50" s="264" t="s">
        <v>119</v>
      </c>
      <c r="D50" s="264"/>
      <c r="E50" s="264"/>
      <c r="F50" s="264"/>
      <c r="G50" s="264"/>
      <c r="H50" s="264"/>
      <c r="I50" s="264" t="s">
        <v>121</v>
      </c>
      <c r="J50" s="264"/>
      <c r="K50" s="264"/>
      <c r="L50" s="264"/>
      <c r="M50" s="264"/>
      <c r="N50" s="264"/>
      <c r="O50" s="264"/>
      <c r="P50" s="275"/>
    </row>
    <row r="51" spans="2:16" x14ac:dyDescent="0.25">
      <c r="B51" s="274"/>
      <c r="C51" s="517"/>
      <c r="D51" s="517"/>
      <c r="E51" s="517"/>
      <c r="F51" s="517"/>
      <c r="G51" s="9"/>
      <c r="H51" s="264"/>
      <c r="I51" s="517"/>
      <c r="J51" s="517"/>
      <c r="K51" s="517"/>
      <c r="L51" s="517"/>
      <c r="M51" s="517"/>
      <c r="N51" s="517"/>
      <c r="O51" s="264"/>
      <c r="P51" s="275"/>
    </row>
    <row r="52" spans="2:16" x14ac:dyDescent="0.25">
      <c r="B52" s="274"/>
      <c r="C52" s="264" t="s">
        <v>120</v>
      </c>
      <c r="D52" s="264"/>
      <c r="E52" s="264"/>
      <c r="F52" s="264"/>
      <c r="G52" s="264"/>
      <c r="H52" s="264"/>
      <c r="I52" s="264" t="s">
        <v>122</v>
      </c>
      <c r="J52" s="264"/>
      <c r="K52" s="264"/>
      <c r="L52" s="264"/>
      <c r="M52" s="264"/>
      <c r="N52" s="264"/>
      <c r="O52" s="264"/>
      <c r="P52" s="275"/>
    </row>
    <row r="53" spans="2:16" x14ac:dyDescent="0.25">
      <c r="B53" s="274"/>
      <c r="C53" s="517"/>
      <c r="D53" s="517"/>
      <c r="E53" s="517"/>
      <c r="F53" s="517"/>
      <c r="G53" s="9"/>
      <c r="H53" s="264"/>
      <c r="I53" s="517"/>
      <c r="J53" s="517"/>
      <c r="K53" s="517"/>
      <c r="L53" s="517"/>
      <c r="M53" s="517"/>
      <c r="N53" s="517"/>
      <c r="O53" s="264"/>
      <c r="P53" s="275"/>
    </row>
    <row r="54" spans="2:16" x14ac:dyDescent="0.25">
      <c r="B54" s="274"/>
      <c r="C54" s="291" t="s">
        <v>21</v>
      </c>
      <c r="D54" s="9"/>
      <c r="E54" s="9"/>
      <c r="F54" s="9"/>
      <c r="G54" s="9"/>
      <c r="H54" s="264"/>
      <c r="I54" s="291" t="s">
        <v>21</v>
      </c>
      <c r="J54" s="9"/>
      <c r="K54" s="9"/>
      <c r="L54" s="264"/>
      <c r="M54" s="264"/>
      <c r="N54" s="264"/>
      <c r="O54" s="264"/>
      <c r="P54" s="275"/>
    </row>
    <row r="55" spans="2:16" x14ac:dyDescent="0.25">
      <c r="B55" s="274"/>
      <c r="C55" s="517"/>
      <c r="D55" s="517"/>
      <c r="E55" s="517"/>
      <c r="F55" s="517"/>
      <c r="G55" s="9"/>
      <c r="H55" s="264"/>
      <c r="I55" s="517"/>
      <c r="J55" s="517"/>
      <c r="K55" s="517"/>
      <c r="L55" s="517"/>
      <c r="M55" s="517"/>
      <c r="N55" s="517"/>
      <c r="O55" s="264"/>
      <c r="P55" s="275"/>
    </row>
    <row r="56" spans="2:16" x14ac:dyDescent="0.25">
      <c r="B56" s="274"/>
      <c r="C56" s="264" t="s">
        <v>123</v>
      </c>
      <c r="D56" s="264"/>
      <c r="E56" s="264"/>
      <c r="F56" s="264"/>
      <c r="G56" s="264"/>
      <c r="H56" s="264"/>
      <c r="I56" s="264" t="s">
        <v>123</v>
      </c>
      <c r="J56" s="264"/>
      <c r="K56" s="264"/>
      <c r="L56" s="264"/>
      <c r="M56" s="264"/>
      <c r="N56" s="264"/>
      <c r="O56" s="264"/>
      <c r="P56" s="275"/>
    </row>
    <row r="57" spans="2:16" x14ac:dyDescent="0.25">
      <c r="B57" s="274"/>
      <c r="C57" s="264"/>
      <c r="D57" s="264"/>
      <c r="E57" s="264"/>
      <c r="F57" s="264"/>
      <c r="G57" s="264"/>
      <c r="H57" s="264"/>
      <c r="I57" s="264"/>
      <c r="J57" s="264"/>
      <c r="K57" s="264"/>
      <c r="L57" s="264"/>
      <c r="M57" s="264"/>
      <c r="N57" s="264"/>
      <c r="O57" s="264"/>
      <c r="P57" s="275"/>
    </row>
    <row r="58" spans="2:16" x14ac:dyDescent="0.25">
      <c r="B58" s="274"/>
      <c r="C58" s="264"/>
      <c r="D58" s="264"/>
      <c r="E58" s="264"/>
      <c r="F58" s="264"/>
      <c r="G58" s="264"/>
      <c r="H58" s="264"/>
      <c r="I58" s="264"/>
      <c r="J58" s="264"/>
      <c r="K58" s="264"/>
      <c r="L58" s="264"/>
      <c r="M58" s="264"/>
      <c r="N58" s="264"/>
      <c r="O58" s="264"/>
      <c r="P58" s="275"/>
    </row>
    <row r="59" spans="2:16" x14ac:dyDescent="0.25">
      <c r="B59" s="274"/>
      <c r="C59" s="264"/>
      <c r="D59" s="264"/>
      <c r="E59" s="264"/>
      <c r="F59" s="264"/>
      <c r="G59" s="264"/>
      <c r="H59" s="264"/>
      <c r="I59" s="264"/>
      <c r="J59" s="264"/>
      <c r="K59" s="264"/>
      <c r="L59" s="264"/>
      <c r="M59" s="264"/>
      <c r="N59" s="264"/>
      <c r="O59" s="264"/>
      <c r="P59" s="275"/>
    </row>
    <row r="60" spans="2:16" x14ac:dyDescent="0.25">
      <c r="B60" s="27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75"/>
    </row>
    <row r="61" spans="2:16" x14ac:dyDescent="0.25">
      <c r="B61" s="274"/>
      <c r="C61" s="264"/>
      <c r="D61" s="264"/>
      <c r="E61" s="264"/>
      <c r="F61" s="264"/>
      <c r="G61" s="264"/>
      <c r="H61" s="264"/>
      <c r="I61" s="264"/>
      <c r="J61" s="264"/>
      <c r="K61" s="264"/>
      <c r="L61" s="264"/>
      <c r="M61" s="264"/>
      <c r="N61" s="264"/>
      <c r="O61" s="264"/>
      <c r="P61" s="275"/>
    </row>
    <row r="62" spans="2:16" x14ac:dyDescent="0.25">
      <c r="B62" s="274"/>
      <c r="C62" s="264"/>
      <c r="D62" s="264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64"/>
      <c r="P62" s="275"/>
    </row>
    <row r="63" spans="2:16" x14ac:dyDescent="0.25">
      <c r="B63" s="274"/>
      <c r="C63" s="264"/>
      <c r="D63" s="264"/>
      <c r="E63" s="264"/>
      <c r="F63" s="264"/>
      <c r="G63" s="264"/>
      <c r="H63" s="264"/>
      <c r="I63" s="264"/>
      <c r="J63" s="264"/>
      <c r="K63" s="264"/>
      <c r="L63" s="264"/>
      <c r="M63" s="264"/>
      <c r="N63" s="264"/>
      <c r="O63" s="264"/>
      <c r="P63" s="275"/>
    </row>
    <row r="64" spans="2:16" x14ac:dyDescent="0.25">
      <c r="B64" s="274"/>
      <c r="C64" s="264"/>
      <c r="D64" s="264"/>
      <c r="E64" s="264"/>
      <c r="F64" s="264"/>
      <c r="G64" s="264"/>
      <c r="H64" s="264"/>
      <c r="I64" s="264"/>
      <c r="J64" s="264"/>
      <c r="K64" s="264"/>
      <c r="L64" s="264"/>
      <c r="M64" s="264"/>
      <c r="N64" s="264"/>
      <c r="O64" s="264"/>
      <c r="P64" s="275"/>
    </row>
    <row r="65" spans="2:18" x14ac:dyDescent="0.25">
      <c r="B65" s="274"/>
      <c r="C65" s="264"/>
      <c r="D65" s="264"/>
      <c r="E65" s="264"/>
      <c r="F65" s="264"/>
      <c r="G65" s="264"/>
      <c r="H65" s="264"/>
      <c r="I65" s="264"/>
      <c r="J65" s="264"/>
      <c r="K65" s="264"/>
      <c r="L65" s="264"/>
      <c r="M65" s="264"/>
      <c r="N65" s="264"/>
      <c r="O65" s="264"/>
      <c r="P65" s="275"/>
    </row>
    <row r="66" spans="2:18" ht="15.75" thickBot="1" x14ac:dyDescent="0.3">
      <c r="B66" s="274"/>
      <c r="C66" s="290"/>
      <c r="D66" s="290"/>
      <c r="E66" s="290"/>
      <c r="F66" s="290"/>
      <c r="G66" s="264"/>
      <c r="H66" s="264"/>
      <c r="I66" s="290"/>
      <c r="J66" s="290"/>
      <c r="K66" s="290"/>
      <c r="L66" s="290"/>
      <c r="M66" s="290"/>
      <c r="N66" s="290"/>
      <c r="O66" s="264"/>
      <c r="P66" s="275"/>
    </row>
    <row r="67" spans="2:18" x14ac:dyDescent="0.25">
      <c r="B67" s="274"/>
      <c r="C67" s="264" t="s">
        <v>78</v>
      </c>
      <c r="D67" s="264"/>
      <c r="E67" s="264"/>
      <c r="F67" s="264"/>
      <c r="G67" s="264"/>
      <c r="H67" s="264"/>
      <c r="I67" s="264" t="s">
        <v>124</v>
      </c>
      <c r="J67" s="264"/>
      <c r="K67" s="264"/>
      <c r="L67" s="264"/>
      <c r="M67" s="264"/>
      <c r="N67" s="264"/>
      <c r="O67" s="264"/>
      <c r="P67" s="275"/>
    </row>
    <row r="68" spans="2:18" x14ac:dyDescent="0.25">
      <c r="B68" s="274"/>
      <c r="C68" s="517"/>
      <c r="D68" s="517"/>
      <c r="E68" s="517"/>
      <c r="F68" s="517"/>
      <c r="G68" s="264"/>
      <c r="H68" s="264"/>
      <c r="I68" s="517"/>
      <c r="J68" s="517"/>
      <c r="K68" s="517"/>
      <c r="L68" s="517"/>
      <c r="M68" s="517"/>
      <c r="N68" s="517"/>
      <c r="O68" s="264"/>
      <c r="P68" s="275"/>
    </row>
    <row r="69" spans="2:18" x14ac:dyDescent="0.25">
      <c r="B69" s="274"/>
      <c r="C69" s="264" t="s">
        <v>122</v>
      </c>
      <c r="D69" s="264"/>
      <c r="E69" s="264"/>
      <c r="F69" s="264"/>
      <c r="G69" s="264"/>
      <c r="H69" s="264"/>
      <c r="I69" s="264" t="s">
        <v>122</v>
      </c>
      <c r="J69" s="264"/>
      <c r="K69" s="264"/>
      <c r="L69" s="264"/>
      <c r="M69" s="264"/>
      <c r="N69" s="264"/>
      <c r="O69" s="264"/>
      <c r="P69" s="275"/>
    </row>
    <row r="70" spans="2:18" x14ac:dyDescent="0.25">
      <c r="B70" s="274"/>
      <c r="C70" s="517"/>
      <c r="D70" s="517"/>
      <c r="E70" s="517"/>
      <c r="F70" s="517"/>
      <c r="G70" s="264"/>
      <c r="H70" s="264"/>
      <c r="I70" s="517"/>
      <c r="J70" s="517"/>
      <c r="K70" s="517"/>
      <c r="L70" s="517"/>
      <c r="M70" s="517"/>
      <c r="N70" s="517"/>
      <c r="O70" s="264"/>
      <c r="P70" s="275"/>
    </row>
    <row r="71" spans="2:18" x14ac:dyDescent="0.25">
      <c r="B71" s="274"/>
      <c r="C71" s="264" t="s">
        <v>21</v>
      </c>
      <c r="D71" s="264"/>
      <c r="E71" s="264"/>
      <c r="F71" s="264"/>
      <c r="G71" s="264"/>
      <c r="H71" s="264"/>
      <c r="I71" s="264" t="s">
        <v>21</v>
      </c>
      <c r="J71" s="264"/>
      <c r="K71" s="264"/>
      <c r="L71" s="264"/>
      <c r="M71" s="264"/>
      <c r="N71" s="264"/>
      <c r="O71" s="264"/>
      <c r="P71" s="275"/>
    </row>
    <row r="72" spans="2:18" x14ac:dyDescent="0.25">
      <c r="B72" s="274"/>
      <c r="C72" s="517"/>
      <c r="D72" s="517"/>
      <c r="E72" s="517"/>
      <c r="F72" s="517"/>
      <c r="G72" s="264"/>
      <c r="H72" s="264"/>
      <c r="I72" s="517"/>
      <c r="J72" s="517"/>
      <c r="K72" s="517"/>
      <c r="L72" s="517"/>
      <c r="M72" s="517"/>
      <c r="N72" s="517"/>
      <c r="O72" s="264"/>
      <c r="P72" s="275"/>
    </row>
    <row r="73" spans="2:18" x14ac:dyDescent="0.25">
      <c r="B73" s="274"/>
      <c r="C73" s="264" t="s">
        <v>123</v>
      </c>
      <c r="D73" s="264"/>
      <c r="E73" s="264"/>
      <c r="F73" s="264"/>
      <c r="G73" s="264"/>
      <c r="H73" s="264"/>
      <c r="I73" s="264" t="s">
        <v>123</v>
      </c>
      <c r="J73" s="264"/>
      <c r="K73" s="264"/>
      <c r="L73" s="264"/>
      <c r="M73" s="264"/>
      <c r="N73" s="264"/>
      <c r="O73" s="264"/>
      <c r="P73" s="275"/>
    </row>
    <row r="74" spans="2:18" x14ac:dyDescent="0.25">
      <c r="B74" s="274"/>
      <c r="C74" s="264"/>
      <c r="D74" s="264"/>
      <c r="E74" s="264"/>
      <c r="F74" s="264"/>
      <c r="G74" s="264"/>
      <c r="H74" s="264"/>
      <c r="I74" s="264"/>
      <c r="J74" s="264"/>
      <c r="K74" s="264"/>
      <c r="L74" s="264"/>
      <c r="M74" s="264"/>
      <c r="N74" s="264"/>
      <c r="O74" s="264"/>
      <c r="P74" s="275"/>
    </row>
    <row r="75" spans="2:18" x14ac:dyDescent="0.25">
      <c r="B75" s="274"/>
      <c r="C75" s="264"/>
      <c r="D75" s="264"/>
      <c r="E75" s="264"/>
      <c r="F75" s="264"/>
      <c r="G75" s="264"/>
      <c r="H75" s="264"/>
      <c r="I75" s="264"/>
      <c r="J75" s="264"/>
      <c r="K75" s="264"/>
      <c r="L75" s="264"/>
      <c r="M75" s="264"/>
      <c r="N75" s="264"/>
      <c r="O75" s="264"/>
      <c r="P75" s="275"/>
    </row>
    <row r="76" spans="2:18" x14ac:dyDescent="0.25">
      <c r="B76" s="274"/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  <c r="P76" s="275"/>
    </row>
    <row r="77" spans="2:18" x14ac:dyDescent="0.25">
      <c r="B77" s="274"/>
      <c r="C77" s="264"/>
      <c r="D77" s="264"/>
      <c r="E77" s="264"/>
      <c r="F77" s="264"/>
      <c r="G77" s="264"/>
      <c r="H77" s="264"/>
      <c r="I77" s="264"/>
      <c r="J77" s="264"/>
      <c r="K77" s="264"/>
      <c r="L77" s="264"/>
      <c r="M77" s="264"/>
      <c r="N77" s="264"/>
      <c r="O77" s="264"/>
      <c r="P77" s="275"/>
    </row>
    <row r="78" spans="2:18" x14ac:dyDescent="0.25">
      <c r="B78" s="13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31"/>
      <c r="Q78" s="263"/>
      <c r="R78" s="263"/>
    </row>
    <row r="79" spans="2:18" ht="15.75" thickBot="1" x14ac:dyDescent="0.3">
      <c r="B79" s="134"/>
      <c r="C79" s="283"/>
      <c r="D79" s="283"/>
      <c r="E79" s="283"/>
      <c r="F79" s="283"/>
      <c r="G79" s="283"/>
      <c r="H79" s="283"/>
      <c r="I79" s="283"/>
      <c r="J79" s="283"/>
      <c r="K79" s="283"/>
      <c r="L79" s="283"/>
      <c r="M79" s="283"/>
      <c r="N79" s="283"/>
      <c r="O79" s="283"/>
      <c r="P79" s="135"/>
      <c r="Q79" s="263"/>
      <c r="R79" s="263"/>
    </row>
    <row r="80" spans="2:18" ht="15.75" thickTop="1" x14ac:dyDescent="0.25">
      <c r="B80" s="263"/>
      <c r="C80" s="263"/>
      <c r="D80" s="263"/>
      <c r="E80" s="263"/>
      <c r="F80" s="263"/>
      <c r="G80" s="263"/>
      <c r="H80" s="263"/>
      <c r="I80" s="263"/>
      <c r="J80" s="263"/>
      <c r="K80" s="263"/>
      <c r="L80" s="263"/>
      <c r="M80" s="263"/>
      <c r="N80" s="263"/>
      <c r="O80" s="263"/>
      <c r="P80" s="263"/>
      <c r="Q80" s="263"/>
      <c r="R80" s="263"/>
    </row>
    <row r="81" spans="2:18" x14ac:dyDescent="0.25">
      <c r="B81" s="263"/>
      <c r="C81" s="263"/>
      <c r="D81" s="263"/>
      <c r="E81" s="263"/>
      <c r="F81" s="263"/>
      <c r="G81" s="263"/>
      <c r="H81" s="263"/>
      <c r="I81" s="263"/>
      <c r="J81" s="263"/>
      <c r="K81" s="263"/>
      <c r="L81" s="263"/>
      <c r="M81" s="263"/>
      <c r="N81" s="263"/>
      <c r="O81" s="263"/>
      <c r="P81" s="263"/>
      <c r="Q81" s="263"/>
      <c r="R81" s="263"/>
    </row>
    <row r="82" spans="2:18" x14ac:dyDescent="0.25">
      <c r="B82" s="263"/>
      <c r="C82" s="263"/>
      <c r="D82" s="263"/>
      <c r="E82" s="263"/>
      <c r="F82" s="263"/>
      <c r="G82" s="263"/>
      <c r="H82" s="263"/>
      <c r="I82" s="263"/>
      <c r="J82" s="263"/>
      <c r="K82" s="263"/>
      <c r="L82" s="263"/>
      <c r="M82" s="263"/>
      <c r="N82" s="263"/>
      <c r="O82" s="263"/>
      <c r="P82" s="263"/>
      <c r="Q82" s="263"/>
      <c r="R82" s="263"/>
    </row>
    <row r="83" spans="2:18" x14ac:dyDescent="0.25">
      <c r="B83" s="263"/>
      <c r="C83" s="263"/>
      <c r="D83" s="263"/>
      <c r="E83" s="263"/>
      <c r="F83" s="263"/>
      <c r="G83" s="263"/>
      <c r="H83" s="263"/>
      <c r="I83" s="263"/>
      <c r="J83" s="263"/>
      <c r="K83" s="263"/>
      <c r="L83" s="263"/>
      <c r="M83" s="263"/>
      <c r="N83" s="263"/>
      <c r="O83" s="263"/>
      <c r="P83" s="263"/>
      <c r="Q83" s="263"/>
      <c r="R83" s="263"/>
    </row>
    <row r="84" spans="2:18" x14ac:dyDescent="0.25">
      <c r="B84" s="263"/>
      <c r="C84" s="263"/>
      <c r="D84" s="263"/>
      <c r="E84" s="263"/>
      <c r="F84" s="263"/>
      <c r="G84" s="263"/>
      <c r="H84" s="263"/>
      <c r="I84" s="263"/>
      <c r="J84" s="263"/>
      <c r="K84" s="263"/>
      <c r="L84" s="263"/>
      <c r="M84" s="263"/>
      <c r="N84" s="263"/>
      <c r="O84" s="263"/>
      <c r="P84" s="263"/>
      <c r="Q84" s="263"/>
      <c r="R84" s="263"/>
    </row>
    <row r="85" spans="2:18" x14ac:dyDescent="0.25">
      <c r="B85" s="263"/>
      <c r="C85" s="263"/>
      <c r="D85" s="263"/>
      <c r="E85" s="263"/>
      <c r="F85" s="263"/>
      <c r="G85" s="263"/>
      <c r="H85" s="263"/>
      <c r="I85" s="263"/>
      <c r="J85" s="263"/>
      <c r="K85" s="263"/>
      <c r="L85" s="263"/>
      <c r="M85" s="263"/>
      <c r="N85" s="263"/>
      <c r="O85" s="263"/>
      <c r="P85" s="263"/>
      <c r="Q85" s="263"/>
      <c r="R85" s="263"/>
    </row>
    <row r="86" spans="2:18" x14ac:dyDescent="0.25">
      <c r="B86" s="263"/>
      <c r="C86" s="263"/>
      <c r="D86" s="263"/>
      <c r="E86" s="263"/>
      <c r="F86" s="263"/>
      <c r="G86" s="263"/>
      <c r="H86" s="263"/>
      <c r="I86" s="263"/>
      <c r="J86" s="263"/>
      <c r="K86" s="263"/>
      <c r="L86" s="263"/>
      <c r="M86" s="263"/>
      <c r="N86" s="263"/>
      <c r="O86" s="263"/>
      <c r="P86" s="263"/>
      <c r="Q86" s="263"/>
      <c r="R86" s="263"/>
    </row>
    <row r="87" spans="2:18" x14ac:dyDescent="0.25">
      <c r="B87" s="263"/>
      <c r="C87" s="263"/>
      <c r="D87" s="263"/>
      <c r="E87" s="263"/>
      <c r="F87" s="263"/>
      <c r="G87" s="263"/>
      <c r="H87" s="263"/>
      <c r="I87" s="263"/>
      <c r="J87" s="263"/>
      <c r="K87" s="263"/>
      <c r="L87" s="263"/>
      <c r="M87" s="263"/>
      <c r="N87" s="263"/>
      <c r="O87" s="263"/>
      <c r="P87" s="263"/>
      <c r="Q87" s="263"/>
      <c r="R87" s="263"/>
    </row>
  </sheetData>
  <sheetProtection algorithmName="SHA-512" hashValue="uS9UqXiwGrg1a4N0cFZGjlyDyhUJuahSn+xIU2eKAWJnbrqb6C73Ia/Nxcjjc1Yta6ASOyy+4YLECFXByhTz1g==" saltValue="M0tUZbcc/p+urhT9gDH3Sg==" spinCount="100000" sheet="1" selectLockedCells="1"/>
  <mergeCells count="42">
    <mergeCell ref="C72:F72"/>
    <mergeCell ref="I72:N72"/>
    <mergeCell ref="C55:F55"/>
    <mergeCell ref="I55:N55"/>
    <mergeCell ref="C68:F68"/>
    <mergeCell ref="I68:N68"/>
    <mergeCell ref="C70:F70"/>
    <mergeCell ref="I70:N70"/>
    <mergeCell ref="C26:E26"/>
    <mergeCell ref="F26:O26"/>
    <mergeCell ref="C51:F51"/>
    <mergeCell ref="I51:N51"/>
    <mergeCell ref="C53:F53"/>
    <mergeCell ref="I53:N53"/>
    <mergeCell ref="C20:E20"/>
    <mergeCell ref="F20:O20"/>
    <mergeCell ref="C21:E25"/>
    <mergeCell ref="F21:O21"/>
    <mergeCell ref="F22:O22"/>
    <mergeCell ref="F23:O23"/>
    <mergeCell ref="F24:O24"/>
    <mergeCell ref="F25:O25"/>
    <mergeCell ref="C19:E19"/>
    <mergeCell ref="F19:O19"/>
    <mergeCell ref="C9:E9"/>
    <mergeCell ref="F9:J9"/>
    <mergeCell ref="K9:O11"/>
    <mergeCell ref="C10:E10"/>
    <mergeCell ref="F10:J10"/>
    <mergeCell ref="C11:E11"/>
    <mergeCell ref="F11:J11"/>
    <mergeCell ref="C12:E12"/>
    <mergeCell ref="F12:J12"/>
    <mergeCell ref="C13:E13"/>
    <mergeCell ref="F13:J13"/>
    <mergeCell ref="L15:N15"/>
    <mergeCell ref="C2:O2"/>
    <mergeCell ref="C6:E6"/>
    <mergeCell ref="F6:O6"/>
    <mergeCell ref="C7:E7"/>
    <mergeCell ref="F7:O8"/>
    <mergeCell ref="C8:E8"/>
  </mergeCells>
  <pageMargins left="0.70866141732283472" right="0" top="0.74803149606299213" bottom="0.74803149606299213" header="0.31496062992125984" footer="0.31496062992125984"/>
  <pageSetup paperSize="9" scale="88" fitToHeight="0" orientation="portrait" r:id="rId1"/>
  <rowBreaks count="1" manualBreakCount="1">
    <brk id="27" min="1" max="15" man="1"/>
  </rowBreaks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Z72"/>
  <sheetViews>
    <sheetView view="pageBreakPreview" zoomScale="80" zoomScaleNormal="100" zoomScaleSheetLayoutView="80" workbookViewId="0">
      <selection activeCell="Y15" sqref="Y15"/>
    </sheetView>
  </sheetViews>
  <sheetFormatPr defaultRowHeight="15" x14ac:dyDescent="0.25"/>
  <cols>
    <col min="1" max="2" width="3.85546875" customWidth="1"/>
    <col min="3" max="3" width="3.85546875" style="35" customWidth="1"/>
    <col min="4" max="4" width="14.28515625" customWidth="1"/>
    <col min="5" max="8" width="4.28515625" style="80" customWidth="1"/>
    <col min="9" max="11" width="4.28515625" customWidth="1"/>
    <col min="12" max="12" width="18.42578125" customWidth="1"/>
    <col min="13" max="16" width="4.28515625" style="80" customWidth="1"/>
    <col min="17" max="17" width="4.28515625" customWidth="1"/>
    <col min="18" max="18" width="4.42578125" customWidth="1"/>
    <col min="19" max="19" width="4" customWidth="1"/>
    <col min="20" max="20" width="18.42578125" customWidth="1"/>
    <col min="21" max="24" width="4.5703125" style="80" customWidth="1"/>
    <col min="25" max="25" width="4.5703125" customWidth="1"/>
    <col min="26" max="26" width="4.28515625" customWidth="1"/>
    <col min="27" max="29" width="3.85546875" style="35" customWidth="1"/>
    <col min="30" max="30" width="14.28515625" style="35" customWidth="1"/>
    <col min="31" max="34" width="4.28515625" style="80" customWidth="1"/>
    <col min="35" max="37" width="4.28515625" style="35" customWidth="1"/>
    <col min="38" max="38" width="18.5703125" style="35" customWidth="1"/>
    <col min="39" max="42" width="4.28515625" style="80" customWidth="1"/>
    <col min="43" max="43" width="4.28515625" style="35" customWidth="1"/>
    <col min="44" max="44" width="4.140625" style="35" customWidth="1"/>
    <col min="45" max="45" width="4.28515625" style="35" customWidth="1"/>
    <col min="46" max="46" width="18.140625" style="35" customWidth="1"/>
    <col min="47" max="50" width="4.42578125" style="80" customWidth="1"/>
    <col min="51" max="51" width="4.42578125" style="35" customWidth="1"/>
    <col min="52" max="52" width="4.28515625" style="35" customWidth="1"/>
    <col min="53" max="54" width="3.85546875" style="35" customWidth="1"/>
    <col min="55" max="55" width="3.85546875" style="80" customWidth="1"/>
    <col min="56" max="56" width="18.28515625" style="35" customWidth="1"/>
    <col min="57" max="60" width="4.28515625" style="80" customWidth="1"/>
    <col min="61" max="61" width="4.28515625" style="35" customWidth="1"/>
    <col min="62" max="62" width="4.42578125" style="35" customWidth="1"/>
    <col min="63" max="63" width="4.28515625" style="35" customWidth="1"/>
    <col min="64" max="64" width="18.28515625" style="35" customWidth="1"/>
    <col min="65" max="68" width="4.28515625" style="80" customWidth="1"/>
    <col min="69" max="69" width="4.28515625" style="35" customWidth="1"/>
    <col min="70" max="70" width="4.42578125" style="35" customWidth="1"/>
    <col min="71" max="71" width="4" style="35" customWidth="1"/>
    <col min="72" max="72" width="18.42578125" style="35" customWidth="1"/>
    <col min="73" max="76" width="4.42578125" style="80" customWidth="1"/>
    <col min="77" max="77" width="4.42578125" style="35" customWidth="1"/>
    <col min="78" max="78" width="4.28515625" style="35" customWidth="1"/>
    <col min="79" max="81" width="3.85546875" style="35" customWidth="1"/>
    <col min="82" max="82" width="14.7109375" style="35" customWidth="1"/>
    <col min="83" max="86" width="4.28515625" style="80" customWidth="1"/>
    <col min="87" max="87" width="4.28515625" style="35" customWidth="1"/>
    <col min="88" max="88" width="3.85546875" style="35" customWidth="1"/>
    <col min="89" max="89" width="4.28515625" style="35" customWidth="1"/>
    <col min="90" max="90" width="18.28515625" style="35" customWidth="1"/>
    <col min="91" max="94" width="4.28515625" style="80" customWidth="1"/>
    <col min="95" max="95" width="4.28515625" style="35" customWidth="1"/>
    <col min="96" max="96" width="4.5703125" style="35" customWidth="1"/>
    <col min="97" max="97" width="4.28515625" style="35" customWidth="1"/>
    <col min="98" max="98" width="18.5703125" style="35" customWidth="1"/>
    <col min="99" max="102" width="4.28515625" style="80" customWidth="1"/>
    <col min="103" max="104" width="4.28515625" style="35" customWidth="1"/>
  </cols>
  <sheetData>
    <row r="1" spans="1:104" s="35" customFormat="1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267" t="s">
        <v>230</v>
      </c>
      <c r="AA1" s="3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267" t="s">
        <v>230</v>
      </c>
      <c r="BA1" s="3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267" t="s">
        <v>230</v>
      </c>
      <c r="CA1" s="3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267" t="s">
        <v>230</v>
      </c>
    </row>
    <row r="2" spans="1:104" x14ac:dyDescent="0.25">
      <c r="A2" s="5"/>
      <c r="B2" s="1" t="s">
        <v>99</v>
      </c>
      <c r="C2" s="1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45" t="s">
        <v>107</v>
      </c>
      <c r="Z2" s="6"/>
      <c r="AA2" s="5"/>
      <c r="AB2" s="1" t="s">
        <v>99</v>
      </c>
      <c r="AC2" s="1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45" t="s">
        <v>108</v>
      </c>
      <c r="AZ2" s="6"/>
      <c r="BA2" s="5"/>
      <c r="BB2" s="1" t="s">
        <v>99</v>
      </c>
      <c r="BC2" s="1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45" t="s">
        <v>16</v>
      </c>
      <c r="BZ2" s="6"/>
      <c r="CA2" s="5"/>
      <c r="CB2" s="1" t="s">
        <v>99</v>
      </c>
      <c r="CC2" s="1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45" t="s">
        <v>109</v>
      </c>
      <c r="CZ2" s="6"/>
    </row>
    <row r="3" spans="1:104" s="35" customFormat="1" ht="15.75" thickBot="1" x14ac:dyDescent="0.3">
      <c r="A3" s="5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45"/>
      <c r="Z3" s="6"/>
      <c r="AA3" s="5"/>
      <c r="AB3" s="1"/>
      <c r="AC3" s="1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45"/>
      <c r="AZ3" s="6"/>
      <c r="BA3" s="5"/>
      <c r="BB3" s="1"/>
      <c r="BC3" s="1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45"/>
      <c r="BZ3" s="6"/>
      <c r="CA3" s="5"/>
      <c r="CB3" s="1"/>
      <c r="CC3" s="1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45"/>
      <c r="CZ3" s="6"/>
    </row>
    <row r="4" spans="1:104" s="35" customFormat="1" ht="29.25" customHeight="1" thickBot="1" x14ac:dyDescent="0.3">
      <c r="A4" s="5"/>
      <c r="B4" s="543" t="s">
        <v>20</v>
      </c>
      <c r="C4" s="544"/>
      <c r="D4" s="538"/>
      <c r="E4" s="539"/>
      <c r="F4" s="539"/>
      <c r="G4" s="539"/>
      <c r="H4" s="540"/>
      <c r="I4" s="2"/>
      <c r="J4" s="543" t="s">
        <v>110</v>
      </c>
      <c r="K4" s="544"/>
      <c r="L4" s="538"/>
      <c r="M4" s="539"/>
      <c r="N4" s="539"/>
      <c r="O4" s="539"/>
      <c r="P4" s="540"/>
      <c r="Q4" s="2"/>
      <c r="R4" s="541" t="s">
        <v>111</v>
      </c>
      <c r="S4" s="542"/>
      <c r="T4" s="538"/>
      <c r="U4" s="539"/>
      <c r="V4" s="539"/>
      <c r="W4" s="539"/>
      <c r="X4" s="539"/>
      <c r="Y4" s="540"/>
      <c r="Z4" s="6"/>
      <c r="AA4" s="5"/>
      <c r="AB4" s="536" t="s">
        <v>20</v>
      </c>
      <c r="AC4" s="537"/>
      <c r="AD4" s="538"/>
      <c r="AE4" s="539"/>
      <c r="AF4" s="539"/>
      <c r="AG4" s="539"/>
      <c r="AH4" s="540"/>
      <c r="AI4" s="2"/>
      <c r="AJ4" s="541" t="s">
        <v>110</v>
      </c>
      <c r="AK4" s="542"/>
      <c r="AL4" s="538"/>
      <c r="AM4" s="539"/>
      <c r="AN4" s="539"/>
      <c r="AO4" s="539"/>
      <c r="AP4" s="540"/>
      <c r="AQ4" s="2"/>
      <c r="AR4" s="541" t="s">
        <v>111</v>
      </c>
      <c r="AS4" s="542"/>
      <c r="AT4" s="538"/>
      <c r="AU4" s="539"/>
      <c r="AV4" s="539"/>
      <c r="AW4" s="539"/>
      <c r="AX4" s="539"/>
      <c r="AY4" s="540"/>
      <c r="AZ4" s="6"/>
      <c r="BA4" s="5"/>
      <c r="BB4" s="536" t="s">
        <v>20</v>
      </c>
      <c r="BC4" s="537"/>
      <c r="BD4" s="538"/>
      <c r="BE4" s="539"/>
      <c r="BF4" s="539"/>
      <c r="BG4" s="539"/>
      <c r="BH4" s="540"/>
      <c r="BI4" s="2"/>
      <c r="BJ4" s="541" t="s">
        <v>110</v>
      </c>
      <c r="BK4" s="542"/>
      <c r="BL4" s="538"/>
      <c r="BM4" s="539"/>
      <c r="BN4" s="539"/>
      <c r="BO4" s="539"/>
      <c r="BP4" s="540"/>
      <c r="BQ4" s="2"/>
      <c r="BR4" s="545" t="s">
        <v>111</v>
      </c>
      <c r="BS4" s="546"/>
      <c r="BT4" s="538"/>
      <c r="BU4" s="539"/>
      <c r="BV4" s="539"/>
      <c r="BW4" s="539"/>
      <c r="BX4" s="539"/>
      <c r="BY4" s="540"/>
      <c r="BZ4" s="6"/>
      <c r="CA4" s="5"/>
      <c r="CB4" s="536" t="s">
        <v>20</v>
      </c>
      <c r="CC4" s="537"/>
      <c r="CD4" s="538"/>
      <c r="CE4" s="539"/>
      <c r="CF4" s="539"/>
      <c r="CG4" s="539"/>
      <c r="CH4" s="540"/>
      <c r="CI4" s="2"/>
      <c r="CJ4" s="541" t="s">
        <v>110</v>
      </c>
      <c r="CK4" s="542"/>
      <c r="CL4" s="538"/>
      <c r="CM4" s="539"/>
      <c r="CN4" s="539"/>
      <c r="CO4" s="539"/>
      <c r="CP4" s="540"/>
      <c r="CQ4" s="2"/>
      <c r="CR4" s="541" t="s">
        <v>111</v>
      </c>
      <c r="CS4" s="542"/>
      <c r="CT4" s="533"/>
      <c r="CU4" s="534"/>
      <c r="CV4" s="534"/>
      <c r="CW4" s="534"/>
      <c r="CX4" s="534"/>
      <c r="CY4" s="535"/>
      <c r="CZ4" s="6"/>
    </row>
    <row r="5" spans="1:104" s="35" customFormat="1" x14ac:dyDescent="0.25">
      <c r="A5" s="5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45"/>
      <c r="Z5" s="6"/>
      <c r="AA5" s="5"/>
      <c r="AB5" s="1"/>
      <c r="AC5" s="1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45"/>
      <c r="AZ5" s="6"/>
      <c r="BA5" s="5"/>
      <c r="BB5" s="1"/>
      <c r="BC5" s="1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45"/>
      <c r="BZ5" s="6"/>
      <c r="CA5" s="5"/>
      <c r="CB5" s="1"/>
      <c r="CC5" s="1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45"/>
      <c r="CZ5" s="6"/>
    </row>
    <row r="6" spans="1:104" x14ac:dyDescent="0.25">
      <c r="A6" s="5"/>
      <c r="B6" s="567" t="s">
        <v>58</v>
      </c>
      <c r="C6" s="567"/>
      <c r="D6" s="567"/>
      <c r="E6" s="215"/>
      <c r="F6" s="215"/>
      <c r="G6" s="215"/>
      <c r="H6" s="215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6"/>
      <c r="AA6" s="5"/>
      <c r="AB6" s="567" t="s">
        <v>58</v>
      </c>
      <c r="AC6" s="567"/>
      <c r="AD6" s="567"/>
      <c r="AE6" s="215"/>
      <c r="AF6" s="215"/>
      <c r="AG6" s="215"/>
      <c r="AH6" s="215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6"/>
      <c r="BA6" s="5"/>
      <c r="BB6" s="567" t="s">
        <v>58</v>
      </c>
      <c r="BC6" s="567"/>
      <c r="BD6" s="567"/>
      <c r="BE6" s="215"/>
      <c r="BF6" s="215"/>
      <c r="BG6" s="215"/>
      <c r="BH6" s="215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6"/>
      <c r="CA6" s="5"/>
      <c r="CB6" s="567" t="s">
        <v>58</v>
      </c>
      <c r="CC6" s="567"/>
      <c r="CD6" s="567"/>
      <c r="CE6" s="215"/>
      <c r="CF6" s="215"/>
      <c r="CG6" s="215"/>
      <c r="CH6" s="215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6"/>
    </row>
    <row r="7" spans="1:104" ht="20.45" customHeight="1" x14ac:dyDescent="0.25">
      <c r="A7" s="5"/>
      <c r="B7" s="551" t="s">
        <v>102</v>
      </c>
      <c r="C7" s="551"/>
      <c r="D7" s="551"/>
      <c r="E7" s="551"/>
      <c r="F7" s="551"/>
      <c r="G7" s="551"/>
      <c r="H7" s="551"/>
      <c r="I7" s="551"/>
      <c r="J7" s="551"/>
      <c r="K7" s="551"/>
      <c r="L7" s="551"/>
      <c r="M7" s="551"/>
      <c r="N7" s="551"/>
      <c r="O7" s="551"/>
      <c r="P7" s="551"/>
      <c r="Q7" s="551"/>
      <c r="R7" s="551"/>
      <c r="S7" s="551"/>
      <c r="T7" s="551"/>
      <c r="U7" s="213"/>
      <c r="V7" s="213"/>
      <c r="W7" s="213"/>
      <c r="X7" s="213"/>
      <c r="Y7" s="2"/>
      <c r="Z7" s="6"/>
      <c r="AA7" s="5"/>
      <c r="AB7" s="551" t="s">
        <v>102</v>
      </c>
      <c r="AC7" s="551"/>
      <c r="AD7" s="551"/>
      <c r="AE7" s="551"/>
      <c r="AF7" s="551"/>
      <c r="AG7" s="551"/>
      <c r="AH7" s="551"/>
      <c r="AI7" s="551"/>
      <c r="AJ7" s="551"/>
      <c r="AK7" s="551"/>
      <c r="AL7" s="551"/>
      <c r="AM7" s="551"/>
      <c r="AN7" s="551"/>
      <c r="AO7" s="551"/>
      <c r="AP7" s="551"/>
      <c r="AQ7" s="551"/>
      <c r="AR7" s="551"/>
      <c r="AS7" s="551"/>
      <c r="AT7" s="551"/>
      <c r="AU7" s="213"/>
      <c r="AV7" s="213"/>
      <c r="AW7" s="213"/>
      <c r="AX7" s="213"/>
      <c r="AY7" s="2"/>
      <c r="AZ7" s="6"/>
      <c r="BA7" s="5"/>
      <c r="BB7" s="551" t="s">
        <v>102</v>
      </c>
      <c r="BC7" s="551"/>
      <c r="BD7" s="551"/>
      <c r="BE7" s="551"/>
      <c r="BF7" s="551"/>
      <c r="BG7" s="551"/>
      <c r="BH7" s="551"/>
      <c r="BI7" s="551"/>
      <c r="BJ7" s="551"/>
      <c r="BK7" s="551"/>
      <c r="BL7" s="551"/>
      <c r="BM7" s="551"/>
      <c r="BN7" s="551"/>
      <c r="BO7" s="551"/>
      <c r="BP7" s="551"/>
      <c r="BQ7" s="551"/>
      <c r="BR7" s="551"/>
      <c r="BS7" s="551"/>
      <c r="BT7" s="551"/>
      <c r="BU7" s="213"/>
      <c r="BV7" s="213"/>
      <c r="BW7" s="213"/>
      <c r="BX7" s="213"/>
      <c r="BY7" s="2"/>
      <c r="BZ7" s="6"/>
      <c r="CA7" s="5"/>
      <c r="CB7" s="551" t="s">
        <v>102</v>
      </c>
      <c r="CC7" s="551"/>
      <c r="CD7" s="551"/>
      <c r="CE7" s="551"/>
      <c r="CF7" s="551"/>
      <c r="CG7" s="551"/>
      <c r="CH7" s="551"/>
      <c r="CI7" s="551"/>
      <c r="CJ7" s="551"/>
      <c r="CK7" s="551"/>
      <c r="CL7" s="551"/>
      <c r="CM7" s="551"/>
      <c r="CN7" s="551"/>
      <c r="CO7" s="551"/>
      <c r="CP7" s="551"/>
      <c r="CQ7" s="551"/>
      <c r="CR7" s="551"/>
      <c r="CS7" s="551"/>
      <c r="CT7" s="551"/>
      <c r="CU7" s="213"/>
      <c r="CV7" s="213"/>
      <c r="CW7" s="213"/>
      <c r="CX7" s="213"/>
      <c r="CY7" s="2"/>
      <c r="CZ7" s="6"/>
    </row>
    <row r="8" spans="1:104" ht="24" customHeight="1" x14ac:dyDescent="0.25">
      <c r="A8" s="5"/>
      <c r="B8" s="551" t="s">
        <v>101</v>
      </c>
      <c r="C8" s="551"/>
      <c r="D8" s="551"/>
      <c r="E8" s="551"/>
      <c r="F8" s="551"/>
      <c r="G8" s="551"/>
      <c r="H8" s="551"/>
      <c r="I8" s="551"/>
      <c r="J8" s="551"/>
      <c r="K8" s="551"/>
      <c r="L8" s="551"/>
      <c r="M8" s="551"/>
      <c r="N8" s="551"/>
      <c r="O8" s="551"/>
      <c r="P8" s="551"/>
      <c r="Q8" s="551"/>
      <c r="R8" s="551"/>
      <c r="S8" s="551"/>
      <c r="T8" s="551"/>
      <c r="U8" s="551"/>
      <c r="V8" s="551"/>
      <c r="W8" s="551"/>
      <c r="X8" s="551"/>
      <c r="Y8" s="551"/>
      <c r="Z8" s="6"/>
      <c r="AA8" s="5"/>
      <c r="AB8" s="551" t="s">
        <v>101</v>
      </c>
      <c r="AC8" s="551"/>
      <c r="AD8" s="551"/>
      <c r="AE8" s="551"/>
      <c r="AF8" s="551"/>
      <c r="AG8" s="551"/>
      <c r="AH8" s="551"/>
      <c r="AI8" s="551"/>
      <c r="AJ8" s="551"/>
      <c r="AK8" s="551"/>
      <c r="AL8" s="551"/>
      <c r="AM8" s="551"/>
      <c r="AN8" s="551"/>
      <c r="AO8" s="551"/>
      <c r="AP8" s="551"/>
      <c r="AQ8" s="551"/>
      <c r="AR8" s="551"/>
      <c r="AS8" s="551"/>
      <c r="AT8" s="551"/>
      <c r="AU8" s="551"/>
      <c r="AV8" s="551"/>
      <c r="AW8" s="551"/>
      <c r="AX8" s="551"/>
      <c r="AY8" s="551"/>
      <c r="AZ8" s="6"/>
      <c r="BA8" s="5"/>
      <c r="BB8" s="551" t="s">
        <v>101</v>
      </c>
      <c r="BC8" s="551"/>
      <c r="BD8" s="551"/>
      <c r="BE8" s="551"/>
      <c r="BF8" s="551"/>
      <c r="BG8" s="551"/>
      <c r="BH8" s="551"/>
      <c r="BI8" s="551"/>
      <c r="BJ8" s="551"/>
      <c r="BK8" s="551"/>
      <c r="BL8" s="551"/>
      <c r="BM8" s="551"/>
      <c r="BN8" s="551"/>
      <c r="BO8" s="551"/>
      <c r="BP8" s="551"/>
      <c r="BQ8" s="551"/>
      <c r="BR8" s="551"/>
      <c r="BS8" s="551"/>
      <c r="BT8" s="551"/>
      <c r="BU8" s="551"/>
      <c r="BV8" s="551"/>
      <c r="BW8" s="551"/>
      <c r="BX8" s="551"/>
      <c r="BY8" s="551"/>
      <c r="BZ8" s="6"/>
      <c r="CA8" s="5"/>
      <c r="CB8" s="551" t="s">
        <v>101</v>
      </c>
      <c r="CC8" s="551"/>
      <c r="CD8" s="551"/>
      <c r="CE8" s="551"/>
      <c r="CF8" s="551"/>
      <c r="CG8" s="551"/>
      <c r="CH8" s="551"/>
      <c r="CI8" s="551"/>
      <c r="CJ8" s="551"/>
      <c r="CK8" s="551"/>
      <c r="CL8" s="551"/>
      <c r="CM8" s="551"/>
      <c r="CN8" s="551"/>
      <c r="CO8" s="551"/>
      <c r="CP8" s="551"/>
      <c r="CQ8" s="551"/>
      <c r="CR8" s="551"/>
      <c r="CS8" s="551"/>
      <c r="CT8" s="551"/>
      <c r="CU8" s="213"/>
      <c r="CV8" s="213"/>
      <c r="CW8" s="213"/>
      <c r="CX8" s="213"/>
      <c r="CY8" s="2"/>
      <c r="CZ8" s="6"/>
    </row>
    <row r="9" spans="1:104" ht="20.45" customHeight="1" x14ac:dyDescent="0.25">
      <c r="A9" s="5"/>
      <c r="B9" s="551" t="s">
        <v>59</v>
      </c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1"/>
      <c r="N9" s="551"/>
      <c r="O9" s="551"/>
      <c r="P9" s="551"/>
      <c r="Q9" s="551"/>
      <c r="R9" s="551"/>
      <c r="S9" s="551"/>
      <c r="T9" s="551"/>
      <c r="U9" s="213"/>
      <c r="V9" s="213"/>
      <c r="W9" s="213"/>
      <c r="X9" s="213"/>
      <c r="Y9" s="2"/>
      <c r="Z9" s="6"/>
      <c r="AA9" s="5"/>
      <c r="AB9" s="551" t="s">
        <v>59</v>
      </c>
      <c r="AC9" s="551"/>
      <c r="AD9" s="551"/>
      <c r="AE9" s="551"/>
      <c r="AF9" s="551"/>
      <c r="AG9" s="551"/>
      <c r="AH9" s="551"/>
      <c r="AI9" s="551"/>
      <c r="AJ9" s="551"/>
      <c r="AK9" s="551"/>
      <c r="AL9" s="551"/>
      <c r="AM9" s="551"/>
      <c r="AN9" s="551"/>
      <c r="AO9" s="551"/>
      <c r="AP9" s="551"/>
      <c r="AQ9" s="551"/>
      <c r="AR9" s="551"/>
      <c r="AS9" s="551"/>
      <c r="AT9" s="551"/>
      <c r="AU9" s="213"/>
      <c r="AV9" s="213"/>
      <c r="AW9" s="213"/>
      <c r="AX9" s="213"/>
      <c r="AY9" s="2"/>
      <c r="AZ9" s="6"/>
      <c r="BA9" s="5"/>
      <c r="BB9" s="551" t="s">
        <v>59</v>
      </c>
      <c r="BC9" s="551"/>
      <c r="BD9" s="551"/>
      <c r="BE9" s="551"/>
      <c r="BF9" s="551"/>
      <c r="BG9" s="551"/>
      <c r="BH9" s="551"/>
      <c r="BI9" s="551"/>
      <c r="BJ9" s="551"/>
      <c r="BK9" s="551"/>
      <c r="BL9" s="551"/>
      <c r="BM9" s="551"/>
      <c r="BN9" s="551"/>
      <c r="BO9" s="551"/>
      <c r="BP9" s="551"/>
      <c r="BQ9" s="551"/>
      <c r="BR9" s="551"/>
      <c r="BS9" s="551"/>
      <c r="BT9" s="551"/>
      <c r="BU9" s="551"/>
      <c r="BV9" s="551"/>
      <c r="BW9" s="551"/>
      <c r="BX9" s="551"/>
      <c r="BY9" s="551"/>
      <c r="BZ9" s="6"/>
      <c r="CA9" s="5"/>
      <c r="CB9" s="551" t="s">
        <v>59</v>
      </c>
      <c r="CC9" s="551"/>
      <c r="CD9" s="551"/>
      <c r="CE9" s="551"/>
      <c r="CF9" s="551"/>
      <c r="CG9" s="551"/>
      <c r="CH9" s="551"/>
      <c r="CI9" s="551"/>
      <c r="CJ9" s="551"/>
      <c r="CK9" s="551"/>
      <c r="CL9" s="551"/>
      <c r="CM9" s="551"/>
      <c r="CN9" s="551"/>
      <c r="CO9" s="551"/>
      <c r="CP9" s="551"/>
      <c r="CQ9" s="551"/>
      <c r="CR9" s="551"/>
      <c r="CS9" s="551"/>
      <c r="CT9" s="551"/>
      <c r="CU9" s="213"/>
      <c r="CV9" s="213"/>
      <c r="CW9" s="213"/>
      <c r="CX9" s="213"/>
      <c r="CY9" s="2"/>
      <c r="CZ9" s="6"/>
    </row>
    <row r="10" spans="1:104" ht="20.45" customHeight="1" x14ac:dyDescent="0.25">
      <c r="A10" s="5"/>
      <c r="B10" s="551" t="s">
        <v>60</v>
      </c>
      <c r="C10" s="551"/>
      <c r="D10" s="551"/>
      <c r="E10" s="551"/>
      <c r="F10" s="551"/>
      <c r="G10" s="551"/>
      <c r="H10" s="551"/>
      <c r="I10" s="551"/>
      <c r="J10" s="551"/>
      <c r="K10" s="551"/>
      <c r="L10" s="551"/>
      <c r="M10" s="551"/>
      <c r="N10" s="551"/>
      <c r="O10" s="551"/>
      <c r="P10" s="551"/>
      <c r="Q10" s="551"/>
      <c r="R10" s="551"/>
      <c r="S10" s="551"/>
      <c r="T10" s="551"/>
      <c r="U10" s="213"/>
      <c r="V10" s="213"/>
      <c r="W10" s="213"/>
      <c r="X10" s="213"/>
      <c r="Y10" s="2"/>
      <c r="Z10" s="6"/>
      <c r="AA10" s="5"/>
      <c r="AB10" s="551" t="s">
        <v>60</v>
      </c>
      <c r="AC10" s="551"/>
      <c r="AD10" s="551"/>
      <c r="AE10" s="551"/>
      <c r="AF10" s="551"/>
      <c r="AG10" s="551"/>
      <c r="AH10" s="551"/>
      <c r="AI10" s="551"/>
      <c r="AJ10" s="551"/>
      <c r="AK10" s="551"/>
      <c r="AL10" s="551"/>
      <c r="AM10" s="551"/>
      <c r="AN10" s="551"/>
      <c r="AO10" s="551"/>
      <c r="AP10" s="551"/>
      <c r="AQ10" s="551"/>
      <c r="AR10" s="551"/>
      <c r="AS10" s="551"/>
      <c r="AT10" s="551"/>
      <c r="AU10" s="213"/>
      <c r="AV10" s="213"/>
      <c r="AW10" s="213"/>
      <c r="AX10" s="213"/>
      <c r="AY10" s="2"/>
      <c r="AZ10" s="6"/>
      <c r="BA10" s="5"/>
      <c r="BB10" s="551" t="s">
        <v>60</v>
      </c>
      <c r="BC10" s="551"/>
      <c r="BD10" s="551"/>
      <c r="BE10" s="551"/>
      <c r="BF10" s="551"/>
      <c r="BG10" s="551"/>
      <c r="BH10" s="551"/>
      <c r="BI10" s="551"/>
      <c r="BJ10" s="551"/>
      <c r="BK10" s="551"/>
      <c r="BL10" s="551"/>
      <c r="BM10" s="551"/>
      <c r="BN10" s="551"/>
      <c r="BO10" s="551"/>
      <c r="BP10" s="551"/>
      <c r="BQ10" s="551"/>
      <c r="BR10" s="551"/>
      <c r="BS10" s="551"/>
      <c r="BT10" s="551"/>
      <c r="BU10" s="551"/>
      <c r="BV10" s="551"/>
      <c r="BW10" s="551"/>
      <c r="BX10" s="551"/>
      <c r="BY10" s="551"/>
      <c r="BZ10" s="6"/>
      <c r="CA10" s="5"/>
      <c r="CB10" s="551" t="s">
        <v>60</v>
      </c>
      <c r="CC10" s="551"/>
      <c r="CD10" s="551"/>
      <c r="CE10" s="551"/>
      <c r="CF10" s="551"/>
      <c r="CG10" s="551"/>
      <c r="CH10" s="551"/>
      <c r="CI10" s="551"/>
      <c r="CJ10" s="551"/>
      <c r="CK10" s="551"/>
      <c r="CL10" s="551"/>
      <c r="CM10" s="551"/>
      <c r="CN10" s="551"/>
      <c r="CO10" s="551"/>
      <c r="CP10" s="551"/>
      <c r="CQ10" s="551"/>
      <c r="CR10" s="551"/>
      <c r="CS10" s="551"/>
      <c r="CT10" s="551"/>
      <c r="CU10" s="213"/>
      <c r="CV10" s="213"/>
      <c r="CW10" s="213"/>
      <c r="CX10" s="213"/>
      <c r="CY10" s="2"/>
      <c r="CZ10" s="6"/>
    </row>
    <row r="11" spans="1:104" ht="20.45" customHeight="1" x14ac:dyDescent="0.25">
      <c r="A11" s="5"/>
      <c r="B11" s="551" t="s">
        <v>100</v>
      </c>
      <c r="C11" s="551"/>
      <c r="D11" s="551"/>
      <c r="E11" s="551"/>
      <c r="F11" s="551"/>
      <c r="G11" s="551"/>
      <c r="H11" s="551"/>
      <c r="I11" s="551"/>
      <c r="J11" s="551"/>
      <c r="K11" s="551"/>
      <c r="L11" s="551"/>
      <c r="M11" s="551"/>
      <c r="N11" s="551"/>
      <c r="O11" s="551"/>
      <c r="P11" s="551"/>
      <c r="Q11" s="551"/>
      <c r="R11" s="551"/>
      <c r="S11" s="551"/>
      <c r="T11" s="551"/>
      <c r="U11" s="551"/>
      <c r="V11" s="551"/>
      <c r="W11" s="551"/>
      <c r="X11" s="551"/>
      <c r="Y11" s="551"/>
      <c r="Z11" s="6"/>
      <c r="AA11" s="5"/>
      <c r="AB11" s="557" t="s">
        <v>100</v>
      </c>
      <c r="AC11" s="557"/>
      <c r="AD11" s="557"/>
      <c r="AE11" s="557"/>
      <c r="AF11" s="557"/>
      <c r="AG11" s="557"/>
      <c r="AH11" s="557"/>
      <c r="AI11" s="557"/>
      <c r="AJ11" s="557"/>
      <c r="AK11" s="557"/>
      <c r="AL11" s="557"/>
      <c r="AM11" s="557"/>
      <c r="AN11" s="557"/>
      <c r="AO11" s="557"/>
      <c r="AP11" s="557"/>
      <c r="AQ11" s="557"/>
      <c r="AR11" s="557"/>
      <c r="AS11" s="557"/>
      <c r="AT11" s="557"/>
      <c r="AU11" s="557"/>
      <c r="AV11" s="213"/>
      <c r="AW11" s="213"/>
      <c r="AX11" s="213"/>
      <c r="AY11" s="2"/>
      <c r="AZ11" s="6"/>
      <c r="BA11" s="5"/>
      <c r="BB11" s="551" t="s">
        <v>100</v>
      </c>
      <c r="BC11" s="551"/>
      <c r="BD11" s="551"/>
      <c r="BE11" s="551"/>
      <c r="BF11" s="551"/>
      <c r="BG11" s="551"/>
      <c r="BH11" s="551"/>
      <c r="BI11" s="551"/>
      <c r="BJ11" s="551"/>
      <c r="BK11" s="551"/>
      <c r="BL11" s="551"/>
      <c r="BM11" s="551"/>
      <c r="BN11" s="551"/>
      <c r="BO11" s="551"/>
      <c r="BP11" s="551"/>
      <c r="BQ11" s="551"/>
      <c r="BR11" s="551"/>
      <c r="BS11" s="551"/>
      <c r="BT11" s="551"/>
      <c r="BU11" s="551"/>
      <c r="BV11" s="551"/>
      <c r="BW11" s="551"/>
      <c r="BX11" s="551"/>
      <c r="BY11" s="551"/>
      <c r="BZ11" s="6"/>
      <c r="CA11" s="5"/>
      <c r="CB11" s="551" t="s">
        <v>100</v>
      </c>
      <c r="CC11" s="551"/>
      <c r="CD11" s="551"/>
      <c r="CE11" s="551"/>
      <c r="CF11" s="551"/>
      <c r="CG11" s="551"/>
      <c r="CH11" s="551"/>
      <c r="CI11" s="551"/>
      <c r="CJ11" s="551"/>
      <c r="CK11" s="551"/>
      <c r="CL11" s="551"/>
      <c r="CM11" s="551"/>
      <c r="CN11" s="551"/>
      <c r="CO11" s="551"/>
      <c r="CP11" s="551"/>
      <c r="CQ11" s="551"/>
      <c r="CR11" s="551"/>
      <c r="CS11" s="551"/>
      <c r="CT11" s="551"/>
      <c r="CU11" s="213"/>
      <c r="CV11" s="213"/>
      <c r="CW11" s="213"/>
      <c r="CX11" s="213"/>
      <c r="CY11" s="2"/>
      <c r="CZ11" s="6"/>
    </row>
    <row r="12" spans="1:104" ht="16.5" customHeight="1" x14ac:dyDescent="0.25">
      <c r="A12" s="5"/>
      <c r="B12" s="551" t="s">
        <v>61</v>
      </c>
      <c r="C12" s="551"/>
      <c r="D12" s="551"/>
      <c r="E12" s="551"/>
      <c r="F12" s="551"/>
      <c r="G12" s="551"/>
      <c r="H12" s="213"/>
      <c r="I12" s="550" t="s">
        <v>98</v>
      </c>
      <c r="J12" s="550"/>
      <c r="K12" s="550"/>
      <c r="L12" s="550"/>
      <c r="M12" s="550"/>
      <c r="N12" s="550"/>
      <c r="O12" s="550"/>
      <c r="P12" s="550"/>
      <c r="Q12" s="40"/>
      <c r="R12" s="40"/>
      <c r="S12" s="40"/>
      <c r="T12" s="2"/>
      <c r="U12" s="2"/>
      <c r="V12" s="2"/>
      <c r="W12" s="2"/>
      <c r="X12" s="2"/>
      <c r="Y12" s="2"/>
      <c r="Z12" s="6"/>
      <c r="AA12" s="5"/>
      <c r="AB12" s="551" t="s">
        <v>61</v>
      </c>
      <c r="AC12" s="551"/>
      <c r="AD12" s="551"/>
      <c r="AE12" s="551"/>
      <c r="AF12" s="551"/>
      <c r="AG12" s="551"/>
      <c r="AH12" s="551"/>
      <c r="AI12" s="566" t="s">
        <v>98</v>
      </c>
      <c r="AJ12" s="566"/>
      <c r="AK12" s="566"/>
      <c r="AL12" s="566"/>
      <c r="AM12" s="214"/>
      <c r="AN12" s="214"/>
      <c r="AO12" s="214"/>
      <c r="AP12" s="214"/>
      <c r="AQ12" s="40"/>
      <c r="AR12" s="40"/>
      <c r="AS12" s="40"/>
      <c r="AT12" s="2"/>
      <c r="AU12" s="2"/>
      <c r="AV12" s="2"/>
      <c r="AW12" s="2"/>
      <c r="AX12" s="2"/>
      <c r="AY12" s="2"/>
      <c r="AZ12" s="6"/>
      <c r="BA12" s="5"/>
      <c r="BB12" s="551" t="s">
        <v>161</v>
      </c>
      <c r="BC12" s="551"/>
      <c r="BD12" s="551"/>
      <c r="BE12" s="551"/>
      <c r="BF12" s="551"/>
      <c r="BG12" s="551"/>
      <c r="BH12" s="213"/>
      <c r="BI12" s="550" t="s">
        <v>98</v>
      </c>
      <c r="BJ12" s="550"/>
      <c r="BK12" s="550"/>
      <c r="BL12" s="550"/>
      <c r="BM12" s="550"/>
      <c r="BN12" s="550"/>
      <c r="BO12" s="550"/>
      <c r="BP12" s="550"/>
      <c r="BQ12" s="550"/>
      <c r="BR12" s="550"/>
      <c r="BS12" s="550"/>
      <c r="BT12" s="550"/>
      <c r="BU12" s="2"/>
      <c r="BV12" s="2"/>
      <c r="BW12" s="2"/>
      <c r="BX12" s="2"/>
      <c r="BY12" s="2"/>
      <c r="BZ12" s="6"/>
      <c r="CA12" s="5"/>
      <c r="CB12" s="551" t="s">
        <v>61</v>
      </c>
      <c r="CC12" s="551"/>
      <c r="CD12" s="551"/>
      <c r="CE12" s="213"/>
      <c r="CF12" s="213"/>
      <c r="CG12" s="213"/>
      <c r="CH12" s="213"/>
      <c r="CI12" s="566" t="s">
        <v>98</v>
      </c>
      <c r="CJ12" s="566"/>
      <c r="CK12" s="566"/>
      <c r="CL12" s="566"/>
      <c r="CM12" s="214"/>
      <c r="CN12" s="214"/>
      <c r="CO12" s="214"/>
      <c r="CP12" s="214"/>
      <c r="CQ12" s="40"/>
      <c r="CR12" s="40"/>
      <c r="CS12" s="40"/>
      <c r="CT12" s="2"/>
      <c r="CU12" s="2"/>
      <c r="CV12" s="2"/>
      <c r="CW12" s="2"/>
      <c r="CX12" s="2"/>
      <c r="CY12" s="2"/>
      <c r="CZ12" s="6"/>
    </row>
    <row r="13" spans="1:104" x14ac:dyDescent="0.25">
      <c r="A13" s="5"/>
      <c r="B13" s="2"/>
      <c r="C13" s="2"/>
      <c r="D13" s="2"/>
      <c r="E13" s="2"/>
      <c r="F13" s="2"/>
      <c r="G13" s="2"/>
      <c r="H13" s="2"/>
      <c r="I13" s="556" t="s">
        <v>62</v>
      </c>
      <c r="J13" s="556"/>
      <c r="K13" s="556"/>
      <c r="L13" s="556"/>
      <c r="M13" s="210"/>
      <c r="N13" s="210"/>
      <c r="O13" s="210"/>
      <c r="P13" s="210"/>
      <c r="Q13" s="2"/>
      <c r="R13" s="2"/>
      <c r="S13" s="2"/>
      <c r="T13" s="2"/>
      <c r="U13" s="2"/>
      <c r="V13" s="2"/>
      <c r="W13" s="2"/>
      <c r="X13" s="2"/>
      <c r="Y13" s="2"/>
      <c r="Z13" s="6"/>
      <c r="AA13" s="5"/>
      <c r="AB13" s="2"/>
      <c r="AC13" s="2"/>
      <c r="AD13" s="2"/>
      <c r="AE13" s="2"/>
      <c r="AF13" s="2"/>
      <c r="AG13" s="2"/>
      <c r="AH13" s="2"/>
      <c r="AI13" s="556" t="s">
        <v>62</v>
      </c>
      <c r="AJ13" s="556"/>
      <c r="AK13" s="556"/>
      <c r="AL13" s="556"/>
      <c r="AM13" s="210"/>
      <c r="AN13" s="210"/>
      <c r="AO13" s="210"/>
      <c r="AP13" s="210"/>
      <c r="AQ13" s="2"/>
      <c r="AR13" s="2"/>
      <c r="AS13" s="2"/>
      <c r="AT13" s="2"/>
      <c r="AU13" s="2"/>
      <c r="AV13" s="2"/>
      <c r="AW13" s="2"/>
      <c r="AX13" s="2"/>
      <c r="AY13" s="2"/>
      <c r="AZ13" s="6"/>
      <c r="BA13" s="5"/>
      <c r="BB13" s="2"/>
      <c r="BC13" s="2"/>
      <c r="BD13" s="2"/>
      <c r="BE13" s="2"/>
      <c r="BF13" s="2"/>
      <c r="BG13" s="2"/>
      <c r="BH13" s="2"/>
      <c r="BI13" s="556" t="s">
        <v>62</v>
      </c>
      <c r="BJ13" s="556"/>
      <c r="BK13" s="556"/>
      <c r="BL13" s="556"/>
      <c r="BM13" s="210"/>
      <c r="BN13" s="210"/>
      <c r="BO13" s="210"/>
      <c r="BP13" s="210"/>
      <c r="BQ13" s="2"/>
      <c r="BR13" s="2"/>
      <c r="BS13" s="2"/>
      <c r="BT13" s="2"/>
      <c r="BU13" s="2"/>
      <c r="BV13" s="2"/>
      <c r="BW13" s="2"/>
      <c r="BX13" s="2"/>
      <c r="BY13" s="2"/>
      <c r="BZ13" s="6"/>
      <c r="CA13" s="5"/>
      <c r="CB13" s="2"/>
      <c r="CC13" s="2"/>
      <c r="CD13" s="2"/>
      <c r="CE13" s="2"/>
      <c r="CF13" s="2"/>
      <c r="CG13" s="2"/>
      <c r="CH13" s="2"/>
      <c r="CI13" s="556" t="s">
        <v>62</v>
      </c>
      <c r="CJ13" s="556"/>
      <c r="CK13" s="556"/>
      <c r="CL13" s="556"/>
      <c r="CM13" s="210"/>
      <c r="CN13" s="210"/>
      <c r="CO13" s="210"/>
      <c r="CP13" s="210"/>
      <c r="CQ13" s="2"/>
      <c r="CR13" s="2"/>
      <c r="CS13" s="2"/>
      <c r="CT13" s="2"/>
      <c r="CU13" s="2"/>
      <c r="CV13" s="2"/>
      <c r="CW13" s="2"/>
      <c r="CX13" s="2"/>
      <c r="CY13" s="2"/>
      <c r="CZ13" s="6"/>
    </row>
    <row r="14" spans="1:104" x14ac:dyDescent="0.25">
      <c r="A14" s="5"/>
      <c r="B14" s="2"/>
      <c r="C14" s="2"/>
      <c r="D14" s="2"/>
      <c r="E14" s="2"/>
      <c r="F14" s="2"/>
      <c r="G14" s="2"/>
      <c r="H14" s="2"/>
      <c r="I14" s="556" t="s">
        <v>63</v>
      </c>
      <c r="J14" s="556"/>
      <c r="K14" s="556"/>
      <c r="L14" s="556"/>
      <c r="M14" s="210"/>
      <c r="N14" s="210"/>
      <c r="O14" s="210"/>
      <c r="P14" s="210"/>
      <c r="Q14" s="2"/>
      <c r="R14" s="2"/>
      <c r="S14" s="2"/>
      <c r="T14" s="2"/>
      <c r="U14" s="2"/>
      <c r="V14" s="2"/>
      <c r="W14" s="2"/>
      <c r="X14" s="2"/>
      <c r="Y14" s="2"/>
      <c r="Z14" s="6"/>
      <c r="AA14" s="5"/>
      <c r="AB14" s="2"/>
      <c r="AC14" s="2"/>
      <c r="AD14" s="2"/>
      <c r="AE14" s="2"/>
      <c r="AF14" s="2"/>
      <c r="AG14" s="2"/>
      <c r="AH14" s="2"/>
      <c r="AI14" s="556" t="s">
        <v>63</v>
      </c>
      <c r="AJ14" s="556"/>
      <c r="AK14" s="556"/>
      <c r="AL14" s="556"/>
      <c r="AM14" s="210"/>
      <c r="AN14" s="210"/>
      <c r="AO14" s="210"/>
      <c r="AP14" s="210"/>
      <c r="AQ14" s="2"/>
      <c r="AR14" s="2"/>
      <c r="AS14" s="2"/>
      <c r="AT14" s="2"/>
      <c r="AU14" s="2"/>
      <c r="AV14" s="2"/>
      <c r="AW14" s="2"/>
      <c r="AX14" s="2"/>
      <c r="AY14" s="2"/>
      <c r="AZ14" s="6"/>
      <c r="BA14" s="5"/>
      <c r="BB14" s="2"/>
      <c r="BC14" s="2"/>
      <c r="BD14" s="2"/>
      <c r="BE14" s="2"/>
      <c r="BF14" s="2"/>
      <c r="BG14" s="2"/>
      <c r="BH14" s="2"/>
      <c r="BI14" s="556" t="s">
        <v>63</v>
      </c>
      <c r="BJ14" s="556"/>
      <c r="BK14" s="556"/>
      <c r="BL14" s="556"/>
      <c r="BM14" s="210"/>
      <c r="BN14" s="210"/>
      <c r="BO14" s="210"/>
      <c r="BP14" s="210"/>
      <c r="BQ14" s="2"/>
      <c r="BR14" s="2"/>
      <c r="BS14" s="2"/>
      <c r="BT14" s="2"/>
      <c r="BU14" s="2"/>
      <c r="BV14" s="2"/>
      <c r="BW14" s="2"/>
      <c r="BX14" s="2"/>
      <c r="BY14" s="2"/>
      <c r="BZ14" s="6"/>
      <c r="CA14" s="5"/>
      <c r="CB14" s="2"/>
      <c r="CC14" s="2"/>
      <c r="CD14" s="2"/>
      <c r="CE14" s="2"/>
      <c r="CF14" s="2"/>
      <c r="CG14" s="2"/>
      <c r="CH14" s="2"/>
      <c r="CI14" s="556" t="s">
        <v>63</v>
      </c>
      <c r="CJ14" s="556"/>
      <c r="CK14" s="556"/>
      <c r="CL14" s="556"/>
      <c r="CM14" s="210"/>
      <c r="CN14" s="210"/>
      <c r="CO14" s="210"/>
      <c r="CP14" s="210"/>
      <c r="CQ14" s="2"/>
      <c r="CR14" s="2"/>
      <c r="CS14" s="2"/>
      <c r="CT14" s="2"/>
      <c r="CU14" s="2"/>
      <c r="CV14" s="2"/>
      <c r="CW14" s="2"/>
      <c r="CX14" s="2"/>
      <c r="CY14" s="2"/>
      <c r="CZ14" s="6"/>
    </row>
    <row r="15" spans="1:104" x14ac:dyDescent="0.25">
      <c r="A15" s="5"/>
      <c r="B15" s="2"/>
      <c r="C15" s="2"/>
      <c r="D15" s="2"/>
      <c r="E15" s="2"/>
      <c r="F15" s="2"/>
      <c r="G15" s="2"/>
      <c r="H15" s="2"/>
      <c r="I15" s="556" t="s">
        <v>64</v>
      </c>
      <c r="J15" s="556"/>
      <c r="K15" s="556"/>
      <c r="L15" s="556"/>
      <c r="M15" s="210"/>
      <c r="N15" s="210"/>
      <c r="O15" s="210"/>
      <c r="P15" s="210"/>
      <c r="Q15" s="2"/>
      <c r="R15" s="2"/>
      <c r="S15" s="2"/>
      <c r="T15" s="2"/>
      <c r="U15" s="2"/>
      <c r="V15" s="2"/>
      <c r="W15" s="2"/>
      <c r="X15" s="2"/>
      <c r="Y15" s="2"/>
      <c r="Z15" s="6"/>
      <c r="AA15" s="5"/>
      <c r="AB15" s="2"/>
      <c r="AC15" s="2"/>
      <c r="AD15" s="2"/>
      <c r="AE15" s="2"/>
      <c r="AF15" s="2"/>
      <c r="AG15" s="2"/>
      <c r="AH15" s="2"/>
      <c r="AI15" s="556" t="s">
        <v>64</v>
      </c>
      <c r="AJ15" s="556"/>
      <c r="AK15" s="556"/>
      <c r="AL15" s="556"/>
      <c r="AM15" s="210"/>
      <c r="AN15" s="210"/>
      <c r="AO15" s="210"/>
      <c r="AP15" s="210"/>
      <c r="AQ15" s="2"/>
      <c r="AR15" s="2"/>
      <c r="AS15" s="2"/>
      <c r="AT15" s="2"/>
      <c r="AU15" s="2"/>
      <c r="AV15" s="2"/>
      <c r="AW15" s="2"/>
      <c r="AX15" s="2"/>
      <c r="AY15" s="2"/>
      <c r="AZ15" s="6"/>
      <c r="BA15" s="5"/>
      <c r="BB15" s="2"/>
      <c r="BC15" s="2"/>
      <c r="BD15" s="2"/>
      <c r="BE15" s="2"/>
      <c r="BF15" s="2"/>
      <c r="BG15" s="2"/>
      <c r="BH15" s="2"/>
      <c r="BI15" s="556" t="s">
        <v>64</v>
      </c>
      <c r="BJ15" s="556"/>
      <c r="BK15" s="556"/>
      <c r="BL15" s="556"/>
      <c r="BM15" s="210"/>
      <c r="BN15" s="210"/>
      <c r="BO15" s="210"/>
      <c r="BP15" s="210"/>
      <c r="BQ15" s="2"/>
      <c r="BR15" s="2"/>
      <c r="BS15" s="2"/>
      <c r="BT15" s="2"/>
      <c r="BU15" s="2"/>
      <c r="BV15" s="2"/>
      <c r="BW15" s="2"/>
      <c r="BX15" s="2"/>
      <c r="BY15" s="2"/>
      <c r="BZ15" s="6"/>
      <c r="CA15" s="5"/>
      <c r="CB15" s="2"/>
      <c r="CC15" s="2"/>
      <c r="CD15" s="2"/>
      <c r="CE15" s="2"/>
      <c r="CF15" s="2"/>
      <c r="CG15" s="2"/>
      <c r="CH15" s="2"/>
      <c r="CI15" s="556" t="s">
        <v>64</v>
      </c>
      <c r="CJ15" s="556"/>
      <c r="CK15" s="556"/>
      <c r="CL15" s="556"/>
      <c r="CM15" s="210"/>
      <c r="CN15" s="210"/>
      <c r="CO15" s="210"/>
      <c r="CP15" s="210"/>
      <c r="CQ15" s="2"/>
      <c r="CR15" s="2"/>
      <c r="CS15" s="2"/>
      <c r="CT15" s="2"/>
      <c r="CU15" s="2"/>
      <c r="CV15" s="2"/>
      <c r="CW15" s="2"/>
      <c r="CX15" s="2"/>
      <c r="CY15" s="2"/>
      <c r="CZ15" s="6"/>
    </row>
    <row r="16" spans="1:104" x14ac:dyDescent="0.25">
      <c r="A16" s="5"/>
      <c r="B16" s="2"/>
      <c r="C16" s="2"/>
      <c r="D16" s="2"/>
      <c r="E16" s="2"/>
      <c r="F16" s="2"/>
      <c r="G16" s="2"/>
      <c r="H16" s="2"/>
      <c r="I16" s="556" t="s">
        <v>65</v>
      </c>
      <c r="J16" s="556"/>
      <c r="K16" s="556"/>
      <c r="L16" s="556"/>
      <c r="M16" s="210"/>
      <c r="N16" s="210"/>
      <c r="O16" s="210"/>
      <c r="P16" s="210"/>
      <c r="Q16" s="2"/>
      <c r="R16" s="2"/>
      <c r="S16" s="2"/>
      <c r="T16" s="2"/>
      <c r="U16" s="2"/>
      <c r="V16" s="2"/>
      <c r="W16" s="2"/>
      <c r="X16" s="2"/>
      <c r="Y16" s="2"/>
      <c r="Z16" s="6"/>
      <c r="AA16" s="5"/>
      <c r="AB16" s="2"/>
      <c r="AC16" s="2"/>
      <c r="AD16" s="2"/>
      <c r="AE16" s="2"/>
      <c r="AF16" s="2"/>
      <c r="AG16" s="2"/>
      <c r="AH16" s="2"/>
      <c r="AI16" s="556" t="s">
        <v>65</v>
      </c>
      <c r="AJ16" s="556"/>
      <c r="AK16" s="556"/>
      <c r="AL16" s="556"/>
      <c r="AM16" s="210"/>
      <c r="AN16" s="210"/>
      <c r="AO16" s="210"/>
      <c r="AP16" s="210"/>
      <c r="AQ16" s="2"/>
      <c r="AR16" s="2"/>
      <c r="AS16" s="2"/>
      <c r="AT16" s="2"/>
      <c r="AU16" s="2"/>
      <c r="AV16" s="2"/>
      <c r="AW16" s="2"/>
      <c r="AX16" s="2"/>
      <c r="AY16" s="2"/>
      <c r="AZ16" s="6"/>
      <c r="BA16" s="5"/>
      <c r="BB16" s="2"/>
      <c r="BC16" s="2"/>
      <c r="BD16" s="2"/>
      <c r="BE16" s="2"/>
      <c r="BF16" s="2"/>
      <c r="BG16" s="2"/>
      <c r="BH16" s="2"/>
      <c r="BI16" s="556" t="s">
        <v>65</v>
      </c>
      <c r="BJ16" s="556"/>
      <c r="BK16" s="556"/>
      <c r="BL16" s="556"/>
      <c r="BM16" s="210"/>
      <c r="BN16" s="210"/>
      <c r="BO16" s="210"/>
      <c r="BP16" s="210"/>
      <c r="BQ16" s="2"/>
      <c r="BR16" s="2"/>
      <c r="BS16" s="2"/>
      <c r="BT16" s="2"/>
      <c r="BU16" s="2"/>
      <c r="BV16" s="2"/>
      <c r="BW16" s="2"/>
      <c r="BX16" s="2"/>
      <c r="BY16" s="2"/>
      <c r="BZ16" s="6"/>
      <c r="CA16" s="5"/>
      <c r="CB16" s="2"/>
      <c r="CC16" s="2"/>
      <c r="CD16" s="2"/>
      <c r="CE16" s="2"/>
      <c r="CF16" s="2"/>
      <c r="CG16" s="2"/>
      <c r="CH16" s="2"/>
      <c r="CI16" s="556" t="s">
        <v>65</v>
      </c>
      <c r="CJ16" s="556"/>
      <c r="CK16" s="556"/>
      <c r="CL16" s="556"/>
      <c r="CM16" s="210"/>
      <c r="CN16" s="210"/>
      <c r="CO16" s="210"/>
      <c r="CP16" s="210"/>
      <c r="CQ16" s="2"/>
      <c r="CR16" s="2"/>
      <c r="CS16" s="2"/>
      <c r="CT16" s="2"/>
      <c r="CU16" s="2"/>
      <c r="CV16" s="2"/>
      <c r="CW16" s="2"/>
      <c r="CX16" s="2"/>
      <c r="CY16" s="2"/>
      <c r="CZ16" s="6"/>
    </row>
    <row r="17" spans="1:104" s="35" customFormat="1" x14ac:dyDescent="0.25">
      <c r="A17" s="5"/>
      <c r="B17" s="2"/>
      <c r="C17" s="2"/>
      <c r="D17" s="2"/>
      <c r="E17" s="2"/>
      <c r="F17" s="2"/>
      <c r="G17" s="2"/>
      <c r="H17" s="2"/>
      <c r="I17" s="41"/>
      <c r="J17" s="41"/>
      <c r="K17" s="41"/>
      <c r="L17" s="41"/>
      <c r="M17" s="210"/>
      <c r="N17" s="210"/>
      <c r="O17" s="210"/>
      <c r="P17" s="210"/>
      <c r="Q17" s="2"/>
      <c r="R17" s="2"/>
      <c r="S17" s="2"/>
      <c r="T17" s="2"/>
      <c r="U17" s="2"/>
      <c r="V17" s="2"/>
      <c r="W17" s="2"/>
      <c r="X17" s="2"/>
      <c r="Y17" s="2"/>
      <c r="Z17" s="6"/>
      <c r="AA17" s="5"/>
      <c r="AB17" s="2"/>
      <c r="AC17" s="2"/>
      <c r="AD17" s="2"/>
      <c r="AE17" s="2"/>
      <c r="AF17" s="2"/>
      <c r="AG17" s="2"/>
      <c r="AH17" s="2"/>
      <c r="AI17" s="41"/>
      <c r="AJ17" s="41"/>
      <c r="AK17" s="41"/>
      <c r="AL17" s="41"/>
      <c r="AM17" s="210"/>
      <c r="AN17" s="210"/>
      <c r="AO17" s="210"/>
      <c r="AP17" s="210"/>
      <c r="AQ17" s="2"/>
      <c r="AR17" s="2"/>
      <c r="AS17" s="2"/>
      <c r="AT17" s="2"/>
      <c r="AU17" s="2"/>
      <c r="AV17" s="2"/>
      <c r="AW17" s="2"/>
      <c r="AX17" s="2"/>
      <c r="AY17" s="2"/>
      <c r="AZ17" s="6"/>
      <c r="BA17" s="5"/>
      <c r="BB17" s="2"/>
      <c r="BC17" s="2"/>
      <c r="BD17" s="2"/>
      <c r="BE17" s="2"/>
      <c r="BF17" s="2"/>
      <c r="BG17" s="2"/>
      <c r="BH17" s="2"/>
      <c r="BI17" s="41"/>
      <c r="BJ17" s="41"/>
      <c r="BK17" s="41"/>
      <c r="BL17" s="41"/>
      <c r="BM17" s="210"/>
      <c r="BN17" s="210"/>
      <c r="BO17" s="210"/>
      <c r="BP17" s="210"/>
      <c r="BQ17" s="2"/>
      <c r="BR17" s="2"/>
      <c r="BS17" s="2"/>
      <c r="BT17" s="2"/>
      <c r="BU17" s="2"/>
      <c r="BV17" s="2"/>
      <c r="BW17" s="2"/>
      <c r="BX17" s="2"/>
      <c r="BY17" s="2"/>
      <c r="BZ17" s="6"/>
      <c r="CA17" s="5"/>
      <c r="CB17" s="2"/>
      <c r="CC17" s="2"/>
      <c r="CD17" s="2"/>
      <c r="CE17" s="2"/>
      <c r="CF17" s="2"/>
      <c r="CG17" s="2"/>
      <c r="CH17" s="2"/>
      <c r="CI17" s="41"/>
      <c r="CJ17" s="41"/>
      <c r="CK17" s="41"/>
      <c r="CL17" s="41"/>
      <c r="CM17" s="210"/>
      <c r="CN17" s="210"/>
      <c r="CO17" s="210"/>
      <c r="CP17" s="210"/>
      <c r="CQ17" s="2"/>
      <c r="CR17" s="2"/>
      <c r="CS17" s="2"/>
      <c r="CT17" s="2"/>
      <c r="CU17" s="2"/>
      <c r="CV17" s="2"/>
      <c r="CW17" s="2"/>
      <c r="CX17" s="2"/>
      <c r="CY17" s="2"/>
      <c r="CZ17" s="6"/>
    </row>
    <row r="18" spans="1:104" x14ac:dyDescent="0.25">
      <c r="A18" s="5"/>
      <c r="B18" s="42" t="s">
        <v>103</v>
      </c>
      <c r="C18" s="42"/>
      <c r="D18" s="42"/>
      <c r="E18" s="42"/>
      <c r="F18" s="42"/>
      <c r="G18" s="42"/>
      <c r="H18" s="4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6"/>
      <c r="AA18" s="5"/>
      <c r="AB18" s="42" t="s">
        <v>104</v>
      </c>
      <c r="AC18" s="42"/>
      <c r="AD18" s="42"/>
      <c r="AE18" s="42"/>
      <c r="AF18" s="42"/>
      <c r="AG18" s="42"/>
      <c r="AH18" s="4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6"/>
      <c r="BA18" s="5"/>
      <c r="BB18" s="42" t="s">
        <v>105</v>
      </c>
      <c r="BC18" s="42"/>
      <c r="BD18" s="42"/>
      <c r="BE18" s="42"/>
      <c r="BF18" s="42"/>
      <c r="BG18" s="42"/>
      <c r="BH18" s="4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6"/>
      <c r="CA18" s="5"/>
      <c r="CB18" s="42" t="s">
        <v>106</v>
      </c>
      <c r="CC18" s="42"/>
      <c r="CD18" s="42"/>
      <c r="CE18" s="42"/>
      <c r="CF18" s="42"/>
      <c r="CG18" s="42"/>
      <c r="CH18" s="4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6"/>
    </row>
    <row r="19" spans="1:104" ht="9.75" customHeight="1" x14ac:dyDescent="0.25">
      <c r="A19" s="5"/>
      <c r="B19" s="43"/>
      <c r="C19" s="43"/>
      <c r="D19" s="43"/>
      <c r="E19" s="43"/>
      <c r="F19" s="43"/>
      <c r="G19" s="43"/>
      <c r="H19" s="43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6"/>
      <c r="AA19" s="5"/>
      <c r="AB19" s="43"/>
      <c r="AC19" s="43"/>
      <c r="AD19" s="43"/>
      <c r="AE19" s="43"/>
      <c r="AF19" s="43"/>
      <c r="AG19" s="43"/>
      <c r="AH19" s="43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6"/>
      <c r="BA19" s="5"/>
      <c r="BB19" s="43"/>
      <c r="BC19" s="43"/>
      <c r="BD19" s="43"/>
      <c r="BE19" s="43"/>
      <c r="BF19" s="43"/>
      <c r="BG19" s="43"/>
      <c r="BH19" s="43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6"/>
      <c r="CA19" s="5"/>
      <c r="CB19" s="43"/>
      <c r="CC19" s="43"/>
      <c r="CD19" s="43"/>
      <c r="CE19" s="43"/>
      <c r="CF19" s="43"/>
      <c r="CG19" s="43"/>
      <c r="CH19" s="43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6"/>
    </row>
    <row r="20" spans="1:104" ht="22.5" customHeight="1" x14ac:dyDescent="0.25">
      <c r="A20" s="5"/>
      <c r="B20" s="552" t="s">
        <v>95</v>
      </c>
      <c r="C20" s="558"/>
      <c r="D20" s="553"/>
      <c r="E20" s="549" t="s">
        <v>94</v>
      </c>
      <c r="F20" s="549"/>
      <c r="G20" s="549"/>
      <c r="H20" s="549"/>
      <c r="I20" s="549"/>
      <c r="J20" s="2"/>
      <c r="K20" s="552" t="s">
        <v>96</v>
      </c>
      <c r="L20" s="553"/>
      <c r="M20" s="549" t="s">
        <v>94</v>
      </c>
      <c r="N20" s="549"/>
      <c r="O20" s="549"/>
      <c r="P20" s="549"/>
      <c r="Q20" s="549"/>
      <c r="R20" s="2"/>
      <c r="S20" s="552" t="s">
        <v>97</v>
      </c>
      <c r="T20" s="553"/>
      <c r="U20" s="549" t="s">
        <v>94</v>
      </c>
      <c r="V20" s="549"/>
      <c r="W20" s="549"/>
      <c r="X20" s="549"/>
      <c r="Y20" s="549"/>
      <c r="Z20" s="6"/>
      <c r="AA20" s="5"/>
      <c r="AB20" s="552" t="s">
        <v>95</v>
      </c>
      <c r="AC20" s="558"/>
      <c r="AD20" s="553"/>
      <c r="AE20" s="549" t="s">
        <v>94</v>
      </c>
      <c r="AF20" s="549"/>
      <c r="AG20" s="549"/>
      <c r="AH20" s="549"/>
      <c r="AI20" s="549"/>
      <c r="AJ20"/>
      <c r="AK20" s="552" t="s">
        <v>96</v>
      </c>
      <c r="AL20" s="553"/>
      <c r="AM20" s="549" t="s">
        <v>94</v>
      </c>
      <c r="AN20" s="549"/>
      <c r="AO20" s="549"/>
      <c r="AP20" s="549"/>
      <c r="AQ20" s="549"/>
      <c r="AR20"/>
      <c r="AS20" s="552" t="s">
        <v>97</v>
      </c>
      <c r="AT20" s="553"/>
      <c r="AU20" s="549" t="s">
        <v>94</v>
      </c>
      <c r="AV20" s="549"/>
      <c r="AW20" s="549"/>
      <c r="AX20" s="549"/>
      <c r="AY20" s="549"/>
      <c r="AZ20" s="6"/>
      <c r="BA20" s="5"/>
      <c r="BB20" s="552" t="s">
        <v>95</v>
      </c>
      <c r="BC20" s="558"/>
      <c r="BD20" s="553"/>
      <c r="BE20" s="549" t="s">
        <v>94</v>
      </c>
      <c r="BF20" s="549"/>
      <c r="BG20" s="549"/>
      <c r="BH20" s="549"/>
      <c r="BI20" s="549"/>
      <c r="BJ20" s="2"/>
      <c r="BK20" s="552" t="s">
        <v>96</v>
      </c>
      <c r="BL20" s="553"/>
      <c r="BM20" s="549" t="s">
        <v>94</v>
      </c>
      <c r="BN20" s="549"/>
      <c r="BO20" s="549"/>
      <c r="BP20" s="549"/>
      <c r="BQ20" s="549"/>
      <c r="BR20" s="2"/>
      <c r="BS20" s="552" t="s">
        <v>97</v>
      </c>
      <c r="BT20" s="553"/>
      <c r="BU20" s="549" t="s">
        <v>94</v>
      </c>
      <c r="BV20" s="549"/>
      <c r="BW20" s="549"/>
      <c r="BX20" s="549"/>
      <c r="BY20" s="549"/>
      <c r="BZ20" s="6"/>
      <c r="CA20" s="5"/>
      <c r="CB20" s="552" t="s">
        <v>95</v>
      </c>
      <c r="CC20" s="558"/>
      <c r="CD20" s="553"/>
      <c r="CE20" s="549" t="s">
        <v>94</v>
      </c>
      <c r="CF20" s="549"/>
      <c r="CG20" s="549"/>
      <c r="CH20" s="549"/>
      <c r="CI20" s="549"/>
      <c r="CJ20" s="2"/>
      <c r="CK20" s="552" t="s">
        <v>96</v>
      </c>
      <c r="CL20" s="553"/>
      <c r="CM20" s="549" t="s">
        <v>94</v>
      </c>
      <c r="CN20" s="549"/>
      <c r="CO20" s="549"/>
      <c r="CP20" s="549"/>
      <c r="CQ20" s="549"/>
      <c r="CR20" s="2"/>
      <c r="CS20" s="552" t="s">
        <v>97</v>
      </c>
      <c r="CT20" s="553"/>
      <c r="CU20" s="549" t="s">
        <v>94</v>
      </c>
      <c r="CV20" s="549"/>
      <c r="CW20" s="549"/>
      <c r="CX20" s="549"/>
      <c r="CY20" s="549"/>
      <c r="CZ20" s="6"/>
    </row>
    <row r="21" spans="1:104" x14ac:dyDescent="0.25">
      <c r="A21" s="5"/>
      <c r="B21" s="559"/>
      <c r="C21" s="560"/>
      <c r="D21" s="561"/>
      <c r="E21" s="211">
        <v>0</v>
      </c>
      <c r="F21" s="211">
        <v>1</v>
      </c>
      <c r="G21" s="211">
        <v>2</v>
      </c>
      <c r="H21" s="211">
        <v>3</v>
      </c>
      <c r="I21" s="217">
        <v>4</v>
      </c>
      <c r="J21" s="2"/>
      <c r="K21" s="554"/>
      <c r="L21" s="555"/>
      <c r="M21" s="212">
        <v>0</v>
      </c>
      <c r="N21" s="212">
        <v>1</v>
      </c>
      <c r="O21" s="212">
        <v>2</v>
      </c>
      <c r="P21" s="212">
        <v>3</v>
      </c>
      <c r="Q21" s="217">
        <v>4</v>
      </c>
      <c r="R21" s="2"/>
      <c r="S21" s="554"/>
      <c r="T21" s="555"/>
      <c r="U21" s="212">
        <v>0</v>
      </c>
      <c r="V21" s="212">
        <v>1</v>
      </c>
      <c r="W21" s="212">
        <v>2</v>
      </c>
      <c r="X21" s="212">
        <v>3</v>
      </c>
      <c r="Y21" s="217">
        <v>4</v>
      </c>
      <c r="Z21" s="6"/>
      <c r="AA21" s="5"/>
      <c r="AB21" s="559"/>
      <c r="AC21" s="560"/>
      <c r="AD21" s="561"/>
      <c r="AE21" s="211">
        <v>0</v>
      </c>
      <c r="AF21" s="211">
        <v>1</v>
      </c>
      <c r="AG21" s="211">
        <v>2</v>
      </c>
      <c r="AH21" s="211">
        <v>3</v>
      </c>
      <c r="AI21" s="217">
        <v>4</v>
      </c>
      <c r="AJ21"/>
      <c r="AK21" s="554"/>
      <c r="AL21" s="555"/>
      <c r="AM21" s="212">
        <v>0</v>
      </c>
      <c r="AN21" s="212">
        <v>1</v>
      </c>
      <c r="AO21" s="212">
        <v>2</v>
      </c>
      <c r="AP21" s="212">
        <v>3</v>
      </c>
      <c r="AQ21" s="217">
        <v>4</v>
      </c>
      <c r="AR21"/>
      <c r="AS21" s="554"/>
      <c r="AT21" s="555"/>
      <c r="AU21" s="212">
        <v>0</v>
      </c>
      <c r="AV21" s="212">
        <v>1</v>
      </c>
      <c r="AW21" s="212">
        <v>2</v>
      </c>
      <c r="AX21" s="212">
        <v>3</v>
      </c>
      <c r="AY21" s="217">
        <v>4</v>
      </c>
      <c r="AZ21" s="6"/>
      <c r="BA21" s="5"/>
      <c r="BB21" s="559"/>
      <c r="BC21" s="560"/>
      <c r="BD21" s="561"/>
      <c r="BE21" s="212">
        <v>0</v>
      </c>
      <c r="BF21" s="212">
        <v>1</v>
      </c>
      <c r="BG21" s="212">
        <v>2</v>
      </c>
      <c r="BH21" s="212">
        <v>3</v>
      </c>
      <c r="BI21" s="217">
        <v>4</v>
      </c>
      <c r="BJ21" s="2"/>
      <c r="BK21" s="554"/>
      <c r="BL21" s="555"/>
      <c r="BM21" s="212">
        <v>0</v>
      </c>
      <c r="BN21" s="212">
        <v>1</v>
      </c>
      <c r="BO21" s="212">
        <v>2</v>
      </c>
      <c r="BP21" s="212">
        <v>3</v>
      </c>
      <c r="BQ21" s="217">
        <v>4</v>
      </c>
      <c r="BR21" s="2"/>
      <c r="BS21" s="554"/>
      <c r="BT21" s="555"/>
      <c r="BU21" s="212">
        <v>0</v>
      </c>
      <c r="BV21" s="212">
        <v>1</v>
      </c>
      <c r="BW21" s="212">
        <v>2</v>
      </c>
      <c r="BX21" s="212">
        <v>3</v>
      </c>
      <c r="BY21" s="217">
        <v>4</v>
      </c>
      <c r="BZ21" s="6"/>
      <c r="CA21" s="5"/>
      <c r="CB21" s="559"/>
      <c r="CC21" s="560"/>
      <c r="CD21" s="561"/>
      <c r="CE21" s="212">
        <v>0</v>
      </c>
      <c r="CF21" s="212">
        <v>1</v>
      </c>
      <c r="CG21" s="212">
        <v>2</v>
      </c>
      <c r="CH21" s="212">
        <v>3</v>
      </c>
      <c r="CI21" s="217">
        <v>4</v>
      </c>
      <c r="CJ21" s="2"/>
      <c r="CK21" s="554"/>
      <c r="CL21" s="555"/>
      <c r="CM21" s="212">
        <v>0</v>
      </c>
      <c r="CN21" s="212">
        <v>1</v>
      </c>
      <c r="CO21" s="212">
        <v>2</v>
      </c>
      <c r="CP21" s="212">
        <v>3</v>
      </c>
      <c r="CQ21" s="217">
        <v>4</v>
      </c>
      <c r="CR21" s="2"/>
      <c r="CS21" s="554"/>
      <c r="CT21" s="555"/>
      <c r="CU21" s="212">
        <v>0</v>
      </c>
      <c r="CV21" s="212">
        <v>1</v>
      </c>
      <c r="CW21" s="212">
        <v>2</v>
      </c>
      <c r="CX21" s="212">
        <v>3</v>
      </c>
      <c r="CY21" s="217">
        <v>4</v>
      </c>
      <c r="CZ21" s="6"/>
    </row>
    <row r="22" spans="1:104" ht="15.75" customHeight="1" x14ac:dyDescent="0.25">
      <c r="A22" s="5"/>
      <c r="B22" s="37" t="s">
        <v>154</v>
      </c>
      <c r="C22" s="547" t="s">
        <v>87</v>
      </c>
      <c r="D22" s="548"/>
      <c r="E22" s="209"/>
      <c r="F22" s="209"/>
      <c r="G22" s="209"/>
      <c r="H22" s="209"/>
      <c r="I22" s="36"/>
      <c r="J22" s="2"/>
      <c r="K22" s="36" t="s">
        <v>154</v>
      </c>
      <c r="L22" s="36" t="s">
        <v>45</v>
      </c>
      <c r="M22" s="38"/>
      <c r="N22" s="38"/>
      <c r="O22" s="38"/>
      <c r="P22" s="38"/>
      <c r="Q22" s="38"/>
      <c r="R22" s="2"/>
      <c r="S22" s="36" t="s">
        <v>154</v>
      </c>
      <c r="T22" s="36" t="s">
        <v>45</v>
      </c>
      <c r="U22" s="38"/>
      <c r="V22" s="38"/>
      <c r="W22" s="38"/>
      <c r="X22" s="38"/>
      <c r="Y22" s="38"/>
      <c r="Z22" s="6"/>
      <c r="AA22" s="5"/>
      <c r="AB22" s="37" t="s">
        <v>154</v>
      </c>
      <c r="AC22" s="547" t="s">
        <v>87</v>
      </c>
      <c r="AD22" s="548"/>
      <c r="AE22" s="209"/>
      <c r="AF22" s="209"/>
      <c r="AG22" s="209"/>
      <c r="AH22" s="209"/>
      <c r="AI22" s="36"/>
      <c r="AJ22"/>
      <c r="AK22" s="36" t="s">
        <v>154</v>
      </c>
      <c r="AL22" s="36" t="s">
        <v>45</v>
      </c>
      <c r="AM22" s="38"/>
      <c r="AN22" s="38"/>
      <c r="AO22" s="38"/>
      <c r="AP22" s="38"/>
      <c r="AQ22" s="38"/>
      <c r="AR22"/>
      <c r="AS22" s="36" t="s">
        <v>154</v>
      </c>
      <c r="AT22" s="36" t="s">
        <v>45</v>
      </c>
      <c r="AU22" s="38"/>
      <c r="AV22" s="38"/>
      <c r="AW22" s="38"/>
      <c r="AX22" s="38"/>
      <c r="AY22" s="38"/>
      <c r="AZ22" s="6"/>
      <c r="BA22" s="5"/>
      <c r="BB22" s="220" t="s">
        <v>154</v>
      </c>
      <c r="BC22" s="547" t="s">
        <v>87</v>
      </c>
      <c r="BD22" s="548"/>
      <c r="BE22" s="37"/>
      <c r="BF22" s="37"/>
      <c r="BG22" s="37"/>
      <c r="BH22" s="37"/>
      <c r="BI22" s="36"/>
      <c r="BJ22" s="2"/>
      <c r="BK22" s="220" t="s">
        <v>154</v>
      </c>
      <c r="BL22" s="36" t="s">
        <v>45</v>
      </c>
      <c r="BM22" s="38"/>
      <c r="BN22" s="38"/>
      <c r="BO22" s="38"/>
      <c r="BP22" s="38"/>
      <c r="BQ22" s="38"/>
      <c r="BR22" s="2"/>
      <c r="BS22" s="220" t="s">
        <v>154</v>
      </c>
      <c r="BT22" s="36" t="s">
        <v>45</v>
      </c>
      <c r="BU22" s="38"/>
      <c r="BV22" s="38"/>
      <c r="BW22" s="38"/>
      <c r="BX22" s="38"/>
      <c r="BY22" s="38"/>
      <c r="BZ22" s="6"/>
      <c r="CA22" s="5"/>
      <c r="CB22" s="220" t="s">
        <v>154</v>
      </c>
      <c r="CC22" s="547" t="s">
        <v>87</v>
      </c>
      <c r="CD22" s="548"/>
      <c r="CE22" s="209"/>
      <c r="CF22" s="209"/>
      <c r="CG22" s="209"/>
      <c r="CH22" s="209"/>
      <c r="CI22" s="36"/>
      <c r="CJ22" s="2"/>
      <c r="CK22" s="220" t="s">
        <v>154</v>
      </c>
      <c r="CL22" s="36" t="s">
        <v>45</v>
      </c>
      <c r="CM22" s="38"/>
      <c r="CN22" s="38"/>
      <c r="CO22" s="38"/>
      <c r="CP22" s="38"/>
      <c r="CQ22" s="38"/>
      <c r="CR22" s="2"/>
      <c r="CS22" s="220" t="s">
        <v>154</v>
      </c>
      <c r="CT22" s="36" t="s">
        <v>45</v>
      </c>
      <c r="CU22" s="38"/>
      <c r="CV22" s="38"/>
      <c r="CW22" s="38"/>
      <c r="CX22" s="38"/>
      <c r="CY22" s="38"/>
      <c r="CZ22" s="6"/>
    </row>
    <row r="23" spans="1:104" ht="17.25" customHeight="1" x14ac:dyDescent="0.25">
      <c r="A23" s="5"/>
      <c r="B23" s="37" t="s">
        <v>155</v>
      </c>
      <c r="C23" s="547" t="s">
        <v>88</v>
      </c>
      <c r="D23" s="548"/>
      <c r="E23" s="209"/>
      <c r="F23" s="209"/>
      <c r="G23" s="209"/>
      <c r="H23" s="209"/>
      <c r="I23" s="36"/>
      <c r="J23" s="2"/>
      <c r="K23" s="36" t="s">
        <v>155</v>
      </c>
      <c r="L23" s="36" t="s">
        <v>159</v>
      </c>
      <c r="M23" s="38"/>
      <c r="N23" s="225"/>
      <c r="O23" s="225"/>
      <c r="P23" s="225"/>
      <c r="Q23" s="38"/>
      <c r="R23" s="2"/>
      <c r="S23" s="36" t="s">
        <v>155</v>
      </c>
      <c r="T23" s="36" t="s">
        <v>46</v>
      </c>
      <c r="U23" s="38"/>
      <c r="V23" s="38"/>
      <c r="W23" s="38"/>
      <c r="X23" s="38"/>
      <c r="Y23" s="38"/>
      <c r="Z23" s="6"/>
      <c r="AA23" s="5"/>
      <c r="AB23" s="37" t="s">
        <v>155</v>
      </c>
      <c r="AC23" s="547" t="s">
        <v>88</v>
      </c>
      <c r="AD23" s="548"/>
      <c r="AE23" s="209"/>
      <c r="AF23" s="209"/>
      <c r="AG23" s="209"/>
      <c r="AH23" s="209"/>
      <c r="AI23" s="36"/>
      <c r="AJ23"/>
      <c r="AK23" s="36" t="s">
        <v>155</v>
      </c>
      <c r="AL23" s="36" t="s">
        <v>159</v>
      </c>
      <c r="AM23" s="38"/>
      <c r="AN23" s="225"/>
      <c r="AO23" s="225"/>
      <c r="AP23" s="225"/>
      <c r="AQ23" s="38"/>
      <c r="AR23"/>
      <c r="AS23" s="36" t="s">
        <v>155</v>
      </c>
      <c r="AT23" s="36" t="s">
        <v>46</v>
      </c>
      <c r="AU23" s="38"/>
      <c r="AV23" s="38"/>
      <c r="AW23" s="38"/>
      <c r="AX23" s="38"/>
      <c r="AY23" s="38"/>
      <c r="AZ23" s="6"/>
      <c r="BA23" s="5"/>
      <c r="BB23" s="220" t="s">
        <v>155</v>
      </c>
      <c r="BC23" s="547" t="s">
        <v>88</v>
      </c>
      <c r="BD23" s="548"/>
      <c r="BE23" s="37"/>
      <c r="BF23" s="37"/>
      <c r="BG23" s="37"/>
      <c r="BH23" s="37"/>
      <c r="BI23" s="36"/>
      <c r="BJ23" s="2"/>
      <c r="BK23" s="220" t="s">
        <v>155</v>
      </c>
      <c r="BL23" s="36" t="s">
        <v>66</v>
      </c>
      <c r="BM23" s="38"/>
      <c r="BN23" s="225"/>
      <c r="BO23" s="225"/>
      <c r="BP23" s="225"/>
      <c r="BQ23" s="38"/>
      <c r="BR23" s="2"/>
      <c r="BS23" s="220" t="s">
        <v>155</v>
      </c>
      <c r="BT23" s="36" t="s">
        <v>46</v>
      </c>
      <c r="BU23" s="38"/>
      <c r="BV23" s="38"/>
      <c r="BW23" s="38"/>
      <c r="BX23" s="38"/>
      <c r="BY23" s="38"/>
      <c r="BZ23" s="6"/>
      <c r="CA23" s="5"/>
      <c r="CB23" s="220" t="s">
        <v>155</v>
      </c>
      <c r="CC23" s="547" t="s">
        <v>88</v>
      </c>
      <c r="CD23" s="548"/>
      <c r="CE23" s="209"/>
      <c r="CF23" s="209"/>
      <c r="CG23" s="209"/>
      <c r="CH23" s="209"/>
      <c r="CI23" s="36"/>
      <c r="CJ23" s="2"/>
      <c r="CK23" s="220" t="s">
        <v>155</v>
      </c>
      <c r="CL23" s="36" t="s">
        <v>66</v>
      </c>
      <c r="CM23" s="38"/>
      <c r="CN23" s="38"/>
      <c r="CO23" s="38"/>
      <c r="CP23" s="38"/>
      <c r="CQ23" s="38"/>
      <c r="CR23" s="2"/>
      <c r="CS23" s="220" t="s">
        <v>155</v>
      </c>
      <c r="CT23" s="36" t="s">
        <v>46</v>
      </c>
      <c r="CU23" s="38"/>
      <c r="CV23" s="38"/>
      <c r="CW23" s="38"/>
      <c r="CX23" s="38"/>
      <c r="CY23" s="38"/>
      <c r="CZ23" s="6"/>
    </row>
    <row r="24" spans="1:104" ht="15" customHeight="1" x14ac:dyDescent="0.25">
      <c r="A24" s="5"/>
      <c r="B24" s="37" t="s">
        <v>156</v>
      </c>
      <c r="C24" s="547" t="s">
        <v>89</v>
      </c>
      <c r="D24" s="548"/>
      <c r="E24" s="209"/>
      <c r="F24" s="209"/>
      <c r="G24" s="209"/>
      <c r="H24" s="209"/>
      <c r="I24" s="36"/>
      <c r="J24" s="2"/>
      <c r="K24" s="36" t="s">
        <v>156</v>
      </c>
      <c r="L24" s="36" t="s">
        <v>67</v>
      </c>
      <c r="M24" s="38"/>
      <c r="N24" s="38"/>
      <c r="O24" s="38"/>
      <c r="P24" s="38"/>
      <c r="Q24" s="38"/>
      <c r="R24" s="2"/>
      <c r="S24" s="36" t="s">
        <v>156</v>
      </c>
      <c r="T24" s="36" t="s">
        <v>47</v>
      </c>
      <c r="U24" s="38"/>
      <c r="V24" s="38"/>
      <c r="W24" s="38"/>
      <c r="X24" s="38"/>
      <c r="Y24" s="38"/>
      <c r="Z24" s="6"/>
      <c r="AA24" s="5"/>
      <c r="AB24" s="37" t="s">
        <v>156</v>
      </c>
      <c r="AC24" s="547" t="s">
        <v>89</v>
      </c>
      <c r="AD24" s="548"/>
      <c r="AE24" s="209"/>
      <c r="AF24" s="209"/>
      <c r="AG24" s="209"/>
      <c r="AH24" s="209"/>
      <c r="AI24" s="36"/>
      <c r="AJ24"/>
      <c r="AK24" s="36" t="s">
        <v>156</v>
      </c>
      <c r="AL24" s="36" t="s">
        <v>67</v>
      </c>
      <c r="AM24" s="38"/>
      <c r="AN24" s="38"/>
      <c r="AO24" s="38"/>
      <c r="AP24" s="38"/>
      <c r="AQ24" s="38"/>
      <c r="AR24"/>
      <c r="AS24" s="36" t="s">
        <v>156</v>
      </c>
      <c r="AT24" s="36" t="s">
        <v>47</v>
      </c>
      <c r="AU24" s="38"/>
      <c r="AV24" s="38"/>
      <c r="AW24" s="38"/>
      <c r="AX24" s="38"/>
      <c r="AY24" s="38"/>
      <c r="AZ24" s="6"/>
      <c r="BA24" s="5"/>
      <c r="BB24" s="220" t="s">
        <v>156</v>
      </c>
      <c r="BC24" s="547" t="s">
        <v>89</v>
      </c>
      <c r="BD24" s="548"/>
      <c r="BE24" s="37"/>
      <c r="BF24" s="37"/>
      <c r="BG24" s="37"/>
      <c r="BH24" s="37"/>
      <c r="BI24" s="36"/>
      <c r="BJ24" s="2"/>
      <c r="BK24" s="220" t="s">
        <v>156</v>
      </c>
      <c r="BL24" s="36" t="s">
        <v>67</v>
      </c>
      <c r="BM24" s="38"/>
      <c r="BN24" s="38"/>
      <c r="BO24" s="38"/>
      <c r="BP24" s="38"/>
      <c r="BQ24" s="38"/>
      <c r="BR24" s="2"/>
      <c r="BS24" s="220" t="s">
        <v>156</v>
      </c>
      <c r="BT24" s="36" t="s">
        <v>47</v>
      </c>
      <c r="BU24" s="38"/>
      <c r="BV24" s="38"/>
      <c r="BW24" s="38"/>
      <c r="BX24" s="38"/>
      <c r="BY24" s="38"/>
      <c r="BZ24" s="6"/>
      <c r="CA24" s="5"/>
      <c r="CB24" s="220" t="s">
        <v>156</v>
      </c>
      <c r="CC24" s="547" t="s">
        <v>89</v>
      </c>
      <c r="CD24" s="548"/>
      <c r="CE24" s="209"/>
      <c r="CF24" s="209"/>
      <c r="CG24" s="209"/>
      <c r="CH24" s="209"/>
      <c r="CI24" s="36"/>
      <c r="CJ24" s="2"/>
      <c r="CK24" s="220" t="s">
        <v>156</v>
      </c>
      <c r="CL24" s="36" t="s">
        <v>67</v>
      </c>
      <c r="CM24" s="38"/>
      <c r="CN24" s="38"/>
      <c r="CO24" s="38"/>
      <c r="CP24" s="38"/>
      <c r="CQ24" s="38"/>
      <c r="CR24" s="2"/>
      <c r="CS24" s="220" t="s">
        <v>156</v>
      </c>
      <c r="CT24" s="36" t="s">
        <v>47</v>
      </c>
      <c r="CU24" s="38"/>
      <c r="CV24" s="38"/>
      <c r="CW24" s="38"/>
      <c r="CX24" s="38"/>
      <c r="CY24" s="38"/>
      <c r="CZ24" s="6"/>
    </row>
    <row r="25" spans="1:104" ht="15.75" customHeight="1" x14ac:dyDescent="0.25">
      <c r="A25" s="5"/>
      <c r="B25" s="37" t="s">
        <v>157</v>
      </c>
      <c r="C25" s="547" t="s">
        <v>90</v>
      </c>
      <c r="D25" s="548"/>
      <c r="E25" s="209"/>
      <c r="F25" s="209"/>
      <c r="G25" s="209"/>
      <c r="H25" s="209"/>
      <c r="I25" s="36"/>
      <c r="J25" s="2"/>
      <c r="K25" s="36" t="s">
        <v>157</v>
      </c>
      <c r="L25" s="36" t="s">
        <v>68</v>
      </c>
      <c r="M25" s="38"/>
      <c r="N25" s="38"/>
      <c r="O25" s="38"/>
      <c r="P25" s="38"/>
      <c r="Q25" s="38"/>
      <c r="R25" s="2"/>
      <c r="S25" s="36" t="s">
        <v>157</v>
      </c>
      <c r="T25" s="36" t="s">
        <v>48</v>
      </c>
      <c r="U25" s="38"/>
      <c r="V25" s="38"/>
      <c r="W25" s="38"/>
      <c r="X25" s="38"/>
      <c r="Y25" s="38"/>
      <c r="Z25" s="6"/>
      <c r="AA25" s="5"/>
      <c r="AB25" s="37" t="s">
        <v>157</v>
      </c>
      <c r="AC25" s="547" t="s">
        <v>90</v>
      </c>
      <c r="AD25" s="548"/>
      <c r="AE25" s="209"/>
      <c r="AF25" s="209"/>
      <c r="AG25" s="209"/>
      <c r="AH25" s="209"/>
      <c r="AI25" s="36"/>
      <c r="AJ25"/>
      <c r="AK25" s="36" t="s">
        <v>157</v>
      </c>
      <c r="AL25" s="36" t="s">
        <v>68</v>
      </c>
      <c r="AM25" s="38"/>
      <c r="AN25" s="38"/>
      <c r="AO25" s="38"/>
      <c r="AP25" s="38"/>
      <c r="AQ25" s="38"/>
      <c r="AR25"/>
      <c r="AS25" s="36" t="s">
        <v>157</v>
      </c>
      <c r="AT25" s="36" t="s">
        <v>48</v>
      </c>
      <c r="AU25" s="38"/>
      <c r="AV25" s="38"/>
      <c r="AW25" s="38"/>
      <c r="AX25" s="38"/>
      <c r="AY25" s="38"/>
      <c r="AZ25" s="6"/>
      <c r="BA25" s="5"/>
      <c r="BB25" s="220" t="s">
        <v>157</v>
      </c>
      <c r="BC25" s="547" t="s">
        <v>90</v>
      </c>
      <c r="BD25" s="548"/>
      <c r="BE25" s="37"/>
      <c r="BF25" s="37"/>
      <c r="BG25" s="37"/>
      <c r="BH25" s="37"/>
      <c r="BI25" s="36"/>
      <c r="BJ25" s="2"/>
      <c r="BK25" s="220" t="s">
        <v>157</v>
      </c>
      <c r="BL25" s="36" t="s">
        <v>68</v>
      </c>
      <c r="BM25" s="38"/>
      <c r="BN25" s="38"/>
      <c r="BO25" s="38"/>
      <c r="BP25" s="38"/>
      <c r="BQ25" s="38"/>
      <c r="BR25" s="2"/>
      <c r="BS25" s="220" t="s">
        <v>157</v>
      </c>
      <c r="BT25" s="36" t="s">
        <v>48</v>
      </c>
      <c r="BU25" s="38"/>
      <c r="BV25" s="38"/>
      <c r="BW25" s="38"/>
      <c r="BX25" s="38"/>
      <c r="BY25" s="38"/>
      <c r="BZ25" s="6"/>
      <c r="CA25" s="5"/>
      <c r="CB25" s="220" t="s">
        <v>157</v>
      </c>
      <c r="CC25" s="547" t="s">
        <v>90</v>
      </c>
      <c r="CD25" s="548"/>
      <c r="CE25" s="209"/>
      <c r="CF25" s="209"/>
      <c r="CG25" s="209"/>
      <c r="CH25" s="209"/>
      <c r="CI25" s="36"/>
      <c r="CJ25" s="2"/>
      <c r="CK25" s="220" t="s">
        <v>157</v>
      </c>
      <c r="CL25" s="36" t="s">
        <v>68</v>
      </c>
      <c r="CM25" s="38"/>
      <c r="CN25" s="38"/>
      <c r="CO25" s="38"/>
      <c r="CP25" s="38"/>
      <c r="CQ25" s="38"/>
      <c r="CR25" s="2"/>
      <c r="CS25" s="220" t="s">
        <v>157</v>
      </c>
      <c r="CT25" s="36" t="s">
        <v>48</v>
      </c>
      <c r="CU25" s="38"/>
      <c r="CV25" s="38"/>
      <c r="CW25" s="38"/>
      <c r="CX25" s="38"/>
      <c r="CY25" s="38"/>
      <c r="CZ25" s="6"/>
    </row>
    <row r="26" spans="1:104" ht="15.75" customHeight="1" x14ac:dyDescent="0.25">
      <c r="A26" s="5"/>
      <c r="B26" s="37" t="s">
        <v>158</v>
      </c>
      <c r="C26" s="547" t="s">
        <v>91</v>
      </c>
      <c r="D26" s="548"/>
      <c r="E26" s="209"/>
      <c r="F26" s="223"/>
      <c r="G26" s="223"/>
      <c r="H26" s="223"/>
      <c r="I26" s="36"/>
      <c r="J26" s="2"/>
      <c r="M26"/>
      <c r="N26"/>
      <c r="O26"/>
      <c r="P26"/>
      <c r="R26" s="2"/>
      <c r="S26" s="36" t="s">
        <v>158</v>
      </c>
      <c r="T26" s="36" t="s">
        <v>49</v>
      </c>
      <c r="U26" s="38"/>
      <c r="V26" s="38"/>
      <c r="W26" s="38"/>
      <c r="X26" s="38"/>
      <c r="Y26" s="38"/>
      <c r="Z26" s="6"/>
      <c r="AA26" s="5"/>
      <c r="AB26" s="37" t="s">
        <v>158</v>
      </c>
      <c r="AC26" s="547" t="s">
        <v>91</v>
      </c>
      <c r="AD26" s="548"/>
      <c r="AE26" s="209"/>
      <c r="AF26" s="223"/>
      <c r="AG26" s="223"/>
      <c r="AH26" s="223"/>
      <c r="AI26" s="36"/>
      <c r="AJ26"/>
      <c r="AK26"/>
      <c r="AL26"/>
      <c r="AQ26"/>
      <c r="AR26"/>
      <c r="AS26" s="36" t="s">
        <v>158</v>
      </c>
      <c r="AT26" s="36" t="s">
        <v>49</v>
      </c>
      <c r="AU26" s="38"/>
      <c r="AV26" s="38"/>
      <c r="AW26" s="38"/>
      <c r="AX26" s="38"/>
      <c r="AY26" s="38"/>
      <c r="AZ26" s="6"/>
      <c r="BA26" s="5"/>
      <c r="BB26" s="220" t="s">
        <v>158</v>
      </c>
      <c r="BC26" s="547" t="s">
        <v>91</v>
      </c>
      <c r="BD26" s="548"/>
      <c r="BE26" s="37"/>
      <c r="BF26" s="226"/>
      <c r="BG26" s="226"/>
      <c r="BH26" s="226"/>
      <c r="BI26" s="36"/>
      <c r="BJ26" s="2"/>
      <c r="BK26"/>
      <c r="BL26"/>
      <c r="BM26"/>
      <c r="BN26"/>
      <c r="BO26"/>
      <c r="BP26"/>
      <c r="BQ26"/>
      <c r="BR26" s="2"/>
      <c r="BS26" s="220" t="s">
        <v>158</v>
      </c>
      <c r="BT26" s="36" t="s">
        <v>49</v>
      </c>
      <c r="BU26" s="38"/>
      <c r="BV26" s="38"/>
      <c r="BW26" s="38"/>
      <c r="BX26" s="38"/>
      <c r="BY26" s="38"/>
      <c r="BZ26" s="6"/>
      <c r="CA26" s="5"/>
      <c r="CB26" s="220" t="s">
        <v>158</v>
      </c>
      <c r="CC26" s="547" t="s">
        <v>91</v>
      </c>
      <c r="CD26" s="548"/>
      <c r="CE26" s="209"/>
      <c r="CF26" s="209"/>
      <c r="CG26" s="209"/>
      <c r="CH26" s="209"/>
      <c r="CI26" s="36"/>
      <c r="CJ26" s="2"/>
      <c r="CK26"/>
      <c r="CL26"/>
      <c r="CM26"/>
      <c r="CN26"/>
      <c r="CO26"/>
      <c r="CP26"/>
      <c r="CQ26"/>
      <c r="CR26" s="2"/>
      <c r="CS26" s="220" t="s">
        <v>158</v>
      </c>
      <c r="CT26" s="36" t="s">
        <v>49</v>
      </c>
      <c r="CU26" s="38"/>
      <c r="CV26" s="38"/>
      <c r="CW26" s="38"/>
      <c r="CX26" s="38"/>
      <c r="CY26" s="38"/>
      <c r="CZ26" s="6"/>
    </row>
    <row r="27" spans="1:104" s="35" customFormat="1" ht="15.75" customHeight="1" x14ac:dyDescent="0.25">
      <c r="A27" s="5"/>
      <c r="B27"/>
      <c r="C27"/>
      <c r="D27"/>
      <c r="E27"/>
      <c r="F27"/>
      <c r="G27"/>
      <c r="H27"/>
      <c r="I27"/>
      <c r="J27" s="2"/>
      <c r="K27"/>
      <c r="L27"/>
      <c r="M27"/>
      <c r="N27"/>
      <c r="O27"/>
      <c r="P27"/>
      <c r="Q27"/>
      <c r="R27" s="2"/>
      <c r="S27" s="36" t="s">
        <v>160</v>
      </c>
      <c r="T27" s="36" t="s">
        <v>50</v>
      </c>
      <c r="U27" s="38"/>
      <c r="V27" s="38"/>
      <c r="W27" s="38"/>
      <c r="X27" s="38"/>
      <c r="Y27" s="38"/>
      <c r="Z27" s="6"/>
      <c r="AA27" s="5"/>
      <c r="AB27"/>
      <c r="AC27"/>
      <c r="AD27"/>
      <c r="AE27" s="80"/>
      <c r="AF27" s="80"/>
      <c r="AG27" s="80"/>
      <c r="AH27" s="80"/>
      <c r="AI27"/>
      <c r="AJ27"/>
      <c r="AK27"/>
      <c r="AL27"/>
      <c r="AM27" s="80"/>
      <c r="AN27" s="80"/>
      <c r="AO27" s="80"/>
      <c r="AP27" s="80"/>
      <c r="AQ27"/>
      <c r="AR27"/>
      <c r="AS27" s="36" t="s">
        <v>160</v>
      </c>
      <c r="AT27" s="36" t="s">
        <v>50</v>
      </c>
      <c r="AU27" s="38"/>
      <c r="AV27" s="38"/>
      <c r="AW27" s="38"/>
      <c r="AX27" s="38"/>
      <c r="AY27" s="38"/>
      <c r="AZ27" s="6"/>
      <c r="BA27" s="5"/>
      <c r="BB27"/>
      <c r="BC27" s="80"/>
      <c r="BD27"/>
      <c r="BE27"/>
      <c r="BF27"/>
      <c r="BG27"/>
      <c r="BH27"/>
      <c r="BI27"/>
      <c r="BJ27" s="2"/>
      <c r="BK27"/>
      <c r="BL27"/>
      <c r="BM27"/>
      <c r="BN27"/>
      <c r="BO27"/>
      <c r="BP27"/>
      <c r="BQ27"/>
      <c r="BR27" s="2"/>
      <c r="BS27" s="220" t="s">
        <v>160</v>
      </c>
      <c r="BT27" s="36" t="s">
        <v>50</v>
      </c>
      <c r="BU27" s="38"/>
      <c r="BV27" s="38"/>
      <c r="BW27" s="38"/>
      <c r="BX27" s="38"/>
      <c r="BY27" s="38"/>
      <c r="BZ27" s="6"/>
      <c r="CA27" s="5"/>
      <c r="CB27"/>
      <c r="CC27"/>
      <c r="CD27"/>
      <c r="CE27"/>
      <c r="CF27"/>
      <c r="CG27"/>
      <c r="CH27"/>
      <c r="CI27"/>
      <c r="CJ27" s="2"/>
      <c r="CK27"/>
      <c r="CL27"/>
      <c r="CM27"/>
      <c r="CN27"/>
      <c r="CO27"/>
      <c r="CP27"/>
      <c r="CQ27"/>
      <c r="CR27" s="2"/>
      <c r="CS27" s="220" t="s">
        <v>160</v>
      </c>
      <c r="CT27" s="36" t="s">
        <v>50</v>
      </c>
      <c r="CU27" s="38"/>
      <c r="CV27" s="38"/>
      <c r="CW27" s="38"/>
      <c r="CX27" s="38"/>
      <c r="CY27" s="38"/>
      <c r="CZ27" s="6"/>
    </row>
    <row r="28" spans="1:104" x14ac:dyDescent="0.25">
      <c r="A28" s="5"/>
      <c r="C28"/>
      <c r="E28"/>
      <c r="F28"/>
      <c r="G28"/>
      <c r="H28"/>
      <c r="J28" s="2"/>
      <c r="M28"/>
      <c r="N28"/>
      <c r="O28"/>
      <c r="P28"/>
      <c r="R28" s="2"/>
      <c r="U28"/>
      <c r="V28"/>
      <c r="W28"/>
      <c r="X28"/>
      <c r="Z28" s="6"/>
      <c r="AA28" s="5"/>
      <c r="AB28"/>
      <c r="AC28"/>
      <c r="AD28"/>
      <c r="AI28"/>
      <c r="AJ28"/>
      <c r="AK28"/>
      <c r="AL28"/>
      <c r="AQ28"/>
      <c r="AR28"/>
      <c r="AS28"/>
      <c r="AT28"/>
      <c r="AY28"/>
      <c r="AZ28" s="6"/>
      <c r="BA28" s="5"/>
      <c r="BB28"/>
      <c r="BD28"/>
      <c r="BE28"/>
      <c r="BF28"/>
      <c r="BG28"/>
      <c r="BH28"/>
      <c r="BI28"/>
      <c r="BJ28" s="2"/>
      <c r="BK28"/>
      <c r="BL28"/>
      <c r="BM28"/>
      <c r="BN28"/>
      <c r="BO28"/>
      <c r="BP28"/>
      <c r="BQ28"/>
      <c r="BR28" s="2"/>
      <c r="BS28"/>
      <c r="BT28"/>
      <c r="BU28"/>
      <c r="BV28"/>
      <c r="BW28"/>
      <c r="BX28"/>
      <c r="BY28"/>
      <c r="BZ28" s="6"/>
      <c r="CA28" s="5"/>
      <c r="CB28"/>
      <c r="CC28"/>
      <c r="CD28"/>
      <c r="CE28"/>
      <c r="CF28"/>
      <c r="CG28"/>
      <c r="CH28"/>
      <c r="CI28"/>
      <c r="CJ28" s="2"/>
      <c r="CK28"/>
      <c r="CL28"/>
      <c r="CM28"/>
      <c r="CN28"/>
      <c r="CO28"/>
      <c r="CP28"/>
      <c r="CQ28"/>
      <c r="CR28" s="2"/>
      <c r="CS28"/>
      <c r="CT28"/>
      <c r="CU28"/>
      <c r="CV28"/>
      <c r="CW28"/>
      <c r="CX28"/>
      <c r="CY28"/>
      <c r="CZ28" s="6"/>
    </row>
    <row r="29" spans="1:104" ht="57" customHeight="1" x14ac:dyDescent="0.25">
      <c r="A29" s="5"/>
      <c r="B29" s="562" t="s">
        <v>146</v>
      </c>
      <c r="C29" s="562"/>
      <c r="D29" s="562"/>
      <c r="E29" s="562"/>
      <c r="F29" s="562"/>
      <c r="G29" s="562"/>
      <c r="H29" s="562"/>
      <c r="I29" s="562"/>
      <c r="J29" s="2"/>
      <c r="K29" s="563" t="s">
        <v>146</v>
      </c>
      <c r="L29" s="564"/>
      <c r="M29" s="564"/>
      <c r="N29" s="564"/>
      <c r="O29" s="564"/>
      <c r="P29" s="564"/>
      <c r="Q29" s="565"/>
      <c r="R29" s="2"/>
      <c r="S29" s="562" t="s">
        <v>146</v>
      </c>
      <c r="T29" s="562"/>
      <c r="U29" s="562"/>
      <c r="V29" s="562"/>
      <c r="W29" s="562"/>
      <c r="X29" s="562"/>
      <c r="Y29" s="562"/>
      <c r="Z29" s="6"/>
      <c r="AA29" s="5"/>
      <c r="AB29" s="562" t="s">
        <v>146</v>
      </c>
      <c r="AC29" s="562"/>
      <c r="AD29" s="562"/>
      <c r="AE29" s="562"/>
      <c r="AF29" s="562"/>
      <c r="AG29" s="562"/>
      <c r="AH29" s="562"/>
      <c r="AI29" s="562"/>
      <c r="AJ29" s="2"/>
      <c r="AK29" s="563" t="s">
        <v>146</v>
      </c>
      <c r="AL29" s="564"/>
      <c r="AM29" s="564"/>
      <c r="AN29" s="564"/>
      <c r="AO29" s="564"/>
      <c r="AP29" s="564"/>
      <c r="AQ29" s="565"/>
      <c r="AR29" s="2"/>
      <c r="AS29" s="562" t="s">
        <v>146</v>
      </c>
      <c r="AT29" s="562"/>
      <c r="AU29" s="562"/>
      <c r="AV29" s="562"/>
      <c r="AW29" s="562"/>
      <c r="AX29" s="562"/>
      <c r="AY29" s="562"/>
      <c r="AZ29" s="6"/>
      <c r="BA29" s="5"/>
      <c r="BB29" s="562" t="s">
        <v>146</v>
      </c>
      <c r="BC29" s="562"/>
      <c r="BD29" s="562"/>
      <c r="BE29" s="562"/>
      <c r="BF29" s="562"/>
      <c r="BG29" s="562"/>
      <c r="BH29" s="562"/>
      <c r="BI29" s="562"/>
      <c r="BJ29" s="2"/>
      <c r="BK29" s="563" t="s">
        <v>146</v>
      </c>
      <c r="BL29" s="564"/>
      <c r="BM29" s="564"/>
      <c r="BN29" s="564"/>
      <c r="BO29" s="564"/>
      <c r="BP29" s="564"/>
      <c r="BQ29" s="565"/>
      <c r="BR29" s="2"/>
      <c r="BS29" s="562" t="s">
        <v>146</v>
      </c>
      <c r="BT29" s="562"/>
      <c r="BU29" s="562"/>
      <c r="BV29" s="562"/>
      <c r="BW29" s="562"/>
      <c r="BX29" s="562"/>
      <c r="BY29" s="562"/>
      <c r="BZ29" s="6"/>
      <c r="CA29" s="5"/>
      <c r="CB29" s="562" t="s">
        <v>146</v>
      </c>
      <c r="CC29" s="562"/>
      <c r="CD29" s="562"/>
      <c r="CE29" s="562"/>
      <c r="CF29" s="562"/>
      <c r="CG29" s="562"/>
      <c r="CH29" s="562"/>
      <c r="CI29" s="562"/>
      <c r="CJ29" s="2"/>
      <c r="CK29" s="563" t="s">
        <v>146</v>
      </c>
      <c r="CL29" s="564"/>
      <c r="CM29" s="564"/>
      <c r="CN29" s="564"/>
      <c r="CO29" s="564"/>
      <c r="CP29" s="564"/>
      <c r="CQ29" s="565"/>
      <c r="CR29" s="2"/>
      <c r="CS29" s="562" t="s">
        <v>146</v>
      </c>
      <c r="CT29" s="562"/>
      <c r="CU29" s="562"/>
      <c r="CV29" s="562"/>
      <c r="CW29" s="562"/>
      <c r="CX29" s="562"/>
      <c r="CY29" s="562"/>
      <c r="CZ29" s="6"/>
    </row>
    <row r="30" spans="1:104" ht="15.75" thickBot="1" x14ac:dyDescent="0.3">
      <c r="A30" s="27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31"/>
      <c r="AA30" s="27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31"/>
      <c r="BA30" s="27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31"/>
      <c r="CA30" s="27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31"/>
    </row>
    <row r="31" spans="1:104" ht="22.5" customHeight="1" thickTop="1" x14ac:dyDescent="0.25"/>
    <row r="43" ht="14.45" customHeight="1" x14ac:dyDescent="0.25"/>
    <row r="58" ht="20.25" customHeight="1" x14ac:dyDescent="0.25"/>
    <row r="71" ht="25.5" customHeight="1" x14ac:dyDescent="0.25"/>
    <row r="72" ht="25.5" customHeight="1" x14ac:dyDescent="0.25"/>
  </sheetData>
  <sheetProtection algorithmName="SHA-512" hashValue="JNc18rpdp6/kNMowtGPtLqEpK0JkzL0y0bo1cfXHyDx6epv8Lr6UpkSLozfWKIkhCfS26Uvq7FUk6iqN/lgekA==" saltValue="cycIBCwXVFdtkL1PPe9KPA==" spinCount="100000" sheet="1" objects="1" scenarios="1"/>
  <mergeCells count="128">
    <mergeCell ref="B6:D6"/>
    <mergeCell ref="E20:I20"/>
    <mergeCell ref="M20:Q20"/>
    <mergeCell ref="I12:P12"/>
    <mergeCell ref="S29:Y29"/>
    <mergeCell ref="B7:T7"/>
    <mergeCell ref="B9:T9"/>
    <mergeCell ref="B10:T10"/>
    <mergeCell ref="I13:L13"/>
    <mergeCell ref="I14:L14"/>
    <mergeCell ref="I15:L15"/>
    <mergeCell ref="I16:L16"/>
    <mergeCell ref="B20:D21"/>
    <mergeCell ref="K20:L21"/>
    <mergeCell ref="K29:Q29"/>
    <mergeCell ref="B29:I29"/>
    <mergeCell ref="C26:D26"/>
    <mergeCell ref="C25:D25"/>
    <mergeCell ref="C24:D24"/>
    <mergeCell ref="C23:D23"/>
    <mergeCell ref="BB6:BD6"/>
    <mergeCell ref="BB7:BT7"/>
    <mergeCell ref="AB29:AI29"/>
    <mergeCell ref="AK29:AQ29"/>
    <mergeCell ref="AS29:AY29"/>
    <mergeCell ref="AI15:AL15"/>
    <mergeCell ref="AI16:AL16"/>
    <mergeCell ref="AI12:AL12"/>
    <mergeCell ref="AI13:AL13"/>
    <mergeCell ref="AI14:AL14"/>
    <mergeCell ref="AB6:AD6"/>
    <mergeCell ref="AB7:AT7"/>
    <mergeCell ref="AB9:AT9"/>
    <mergeCell ref="AB10:AT10"/>
    <mergeCell ref="BB29:BI29"/>
    <mergeCell ref="BK29:BQ29"/>
    <mergeCell ref="BS29:BY29"/>
    <mergeCell ref="BI15:BL15"/>
    <mergeCell ref="BI16:BL16"/>
    <mergeCell ref="BB20:BD21"/>
    <mergeCell ref="BK20:BL21"/>
    <mergeCell ref="BS20:BT21"/>
    <mergeCell ref="BE20:BI20"/>
    <mergeCell ref="BM20:BQ20"/>
    <mergeCell ref="CB11:CT11"/>
    <mergeCell ref="CB12:CD12"/>
    <mergeCell ref="CI12:CL12"/>
    <mergeCell ref="CI13:CL13"/>
    <mergeCell ref="CI14:CL14"/>
    <mergeCell ref="CB6:CD6"/>
    <mergeCell ref="CB7:CT7"/>
    <mergeCell ref="CB8:CT8"/>
    <mergeCell ref="CB9:CT9"/>
    <mergeCell ref="CB10:CT10"/>
    <mergeCell ref="CB29:CI29"/>
    <mergeCell ref="CK29:CQ29"/>
    <mergeCell ref="CS29:CY29"/>
    <mergeCell ref="CI15:CL15"/>
    <mergeCell ref="CI16:CL16"/>
    <mergeCell ref="CB20:CD21"/>
    <mergeCell ref="CK20:CL21"/>
    <mergeCell ref="CS20:CT21"/>
    <mergeCell ref="CE20:CI20"/>
    <mergeCell ref="CM20:CQ20"/>
    <mergeCell ref="CU20:CY20"/>
    <mergeCell ref="AB12:AH12"/>
    <mergeCell ref="AB11:AU11"/>
    <mergeCell ref="AB8:AY8"/>
    <mergeCell ref="B8:Y8"/>
    <mergeCell ref="B12:G12"/>
    <mergeCell ref="B11:Y11"/>
    <mergeCell ref="AB20:AD21"/>
    <mergeCell ref="AE20:AI20"/>
    <mergeCell ref="AC22:AD22"/>
    <mergeCell ref="U20:Y20"/>
    <mergeCell ref="S20:T21"/>
    <mergeCell ref="C22:D22"/>
    <mergeCell ref="BI12:BT12"/>
    <mergeCell ref="BB8:BY8"/>
    <mergeCell ref="BB9:BY9"/>
    <mergeCell ref="BB10:BY10"/>
    <mergeCell ref="BB11:BY11"/>
    <mergeCell ref="AK20:AL21"/>
    <mergeCell ref="AM20:AQ20"/>
    <mergeCell ref="AS20:AT21"/>
    <mergeCell ref="AU20:AY20"/>
    <mergeCell ref="BI13:BL13"/>
    <mergeCell ref="BI14:BL14"/>
    <mergeCell ref="BB12:BG12"/>
    <mergeCell ref="BC22:BD22"/>
    <mergeCell ref="BC23:BD23"/>
    <mergeCell ref="BC24:BD24"/>
    <mergeCell ref="BC25:BD25"/>
    <mergeCell ref="BC26:BD26"/>
    <mergeCell ref="BU20:BY20"/>
    <mergeCell ref="AC23:AD23"/>
    <mergeCell ref="AC24:AD24"/>
    <mergeCell ref="CC26:CD26"/>
    <mergeCell ref="CC22:CD22"/>
    <mergeCell ref="CC23:CD23"/>
    <mergeCell ref="CC24:CD24"/>
    <mergeCell ref="CC25:CD25"/>
    <mergeCell ref="AC25:AD25"/>
    <mergeCell ref="AC26:AD26"/>
    <mergeCell ref="B4:C4"/>
    <mergeCell ref="AR4:AS4"/>
    <mergeCell ref="AJ4:AK4"/>
    <mergeCell ref="AB4:AC4"/>
    <mergeCell ref="BD4:BH4"/>
    <mergeCell ref="BL4:BP4"/>
    <mergeCell ref="BT4:BY4"/>
    <mergeCell ref="BR4:BS4"/>
    <mergeCell ref="BJ4:BK4"/>
    <mergeCell ref="D4:H4"/>
    <mergeCell ref="L4:P4"/>
    <mergeCell ref="T4:Y4"/>
    <mergeCell ref="AD4:AH4"/>
    <mergeCell ref="AL4:AP4"/>
    <mergeCell ref="AT4:AY4"/>
    <mergeCell ref="CT4:CY4"/>
    <mergeCell ref="CB4:CC4"/>
    <mergeCell ref="CD4:CH4"/>
    <mergeCell ref="CL4:CP4"/>
    <mergeCell ref="CJ4:CK4"/>
    <mergeCell ref="CR4:CS4"/>
    <mergeCell ref="BB4:BC4"/>
    <mergeCell ref="R4:S4"/>
    <mergeCell ref="J4:K4"/>
  </mergeCells>
  <pageMargins left="0.45866141700000002" right="0.25" top="0.74803040244969399" bottom="0.74803040244969399" header="0.31496062992126" footer="0.31496062992126"/>
  <pageSetup paperSize="9" scale="86" orientation="landscape" r:id="rId1"/>
  <colBreaks count="3" manualBreakCount="3">
    <brk id="26" max="30" man="1"/>
    <brk id="52" max="30" man="1"/>
    <brk id="78" max="30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B1:P106"/>
  <sheetViews>
    <sheetView topLeftCell="A15" zoomScaleNormal="100" zoomScaleSheetLayoutView="100" workbookViewId="0">
      <selection activeCell="C66" sqref="C66:F66"/>
    </sheetView>
  </sheetViews>
  <sheetFormatPr defaultColWidth="9.140625" defaultRowHeight="15" x14ac:dyDescent="0.25"/>
  <cols>
    <col min="1" max="1" width="9.140625" style="80"/>
    <col min="2" max="2" width="3.42578125" style="80" customWidth="1"/>
    <col min="3" max="3" width="3.5703125" style="80" customWidth="1"/>
    <col min="4" max="4" width="12.85546875" style="80" customWidth="1"/>
    <col min="5" max="5" width="3.7109375" style="80" customWidth="1"/>
    <col min="6" max="6" width="18.42578125" style="80" customWidth="1"/>
    <col min="7" max="7" width="11.7109375" style="80" customWidth="1"/>
    <col min="8" max="11" width="4.28515625" style="80" customWidth="1"/>
    <col min="12" max="12" width="10.5703125" style="80" customWidth="1"/>
    <col min="13" max="13" width="8.42578125" style="80" customWidth="1"/>
    <col min="14" max="14" width="8.7109375" style="80" customWidth="1"/>
    <col min="15" max="15" width="4.42578125" style="80" customWidth="1"/>
    <col min="16" max="16" width="3.85546875" style="80" customWidth="1"/>
    <col min="17" max="16384" width="9.140625" style="80"/>
  </cols>
  <sheetData>
    <row r="1" spans="2:16" ht="15.75" thickBot="1" x14ac:dyDescent="0.3"/>
    <row r="2" spans="2:16" ht="15.75" thickTop="1" x14ac:dyDescent="0.25">
      <c r="B2" s="3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67" t="s">
        <v>231</v>
      </c>
    </row>
    <row r="3" spans="2:16" ht="15.75" x14ac:dyDescent="0.25">
      <c r="B3" s="5"/>
      <c r="C3" s="569" t="s">
        <v>51</v>
      </c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6"/>
    </row>
    <row r="4" spans="2:16" ht="9.9499999999999993" customHeight="1" x14ac:dyDescent="0.25">
      <c r="B4" s="5"/>
      <c r="C4" s="62"/>
      <c r="D4" s="62"/>
      <c r="E4" s="62"/>
      <c r="F4" s="62"/>
      <c r="G4" s="62"/>
      <c r="H4" s="2"/>
      <c r="I4" s="2"/>
      <c r="J4" s="2"/>
      <c r="K4" s="2"/>
      <c r="L4" s="2"/>
      <c r="M4" s="2"/>
      <c r="N4" s="2"/>
      <c r="O4" s="2"/>
      <c r="P4" s="6"/>
    </row>
    <row r="5" spans="2:16" x14ac:dyDescent="0.25">
      <c r="B5" s="5"/>
      <c r="C5" s="60" t="s">
        <v>113</v>
      </c>
      <c r="D5" s="42"/>
      <c r="E5" s="42"/>
      <c r="F5" s="42"/>
      <c r="G5" s="42"/>
      <c r="H5" s="2"/>
      <c r="I5" s="2"/>
      <c r="J5" s="2"/>
      <c r="K5" s="2"/>
      <c r="L5" s="2"/>
      <c r="M5" s="2"/>
      <c r="N5" s="2"/>
      <c r="O5" s="2"/>
      <c r="P5" s="6"/>
    </row>
    <row r="6" spans="2:16" ht="9.6" customHeight="1" thickBot="1" x14ac:dyDescent="0.3">
      <c r="B6" s="5"/>
      <c r="C6" s="42"/>
      <c r="D6" s="42"/>
      <c r="E6" s="42"/>
      <c r="F6" s="42"/>
      <c r="G6" s="42"/>
      <c r="H6" s="2"/>
      <c r="I6" s="2"/>
      <c r="J6" s="2"/>
      <c r="K6" s="2"/>
      <c r="L6" s="2"/>
      <c r="M6" s="2"/>
      <c r="N6" s="2"/>
      <c r="O6" s="2"/>
      <c r="P6" s="6"/>
    </row>
    <row r="7" spans="2:16" ht="23.25" customHeight="1" thickBot="1" x14ac:dyDescent="0.3">
      <c r="B7" s="5"/>
      <c r="C7" s="587" t="s">
        <v>112</v>
      </c>
      <c r="D7" s="588"/>
      <c r="E7" s="589"/>
      <c r="F7" s="499"/>
      <c r="G7" s="500"/>
      <c r="H7" s="500"/>
      <c r="I7" s="500"/>
      <c r="J7" s="500"/>
      <c r="K7" s="500"/>
      <c r="L7" s="500"/>
      <c r="M7" s="500"/>
      <c r="N7" s="500"/>
      <c r="O7" s="500"/>
      <c r="P7" s="6"/>
    </row>
    <row r="8" spans="2:16" ht="13.5" customHeight="1" x14ac:dyDescent="0.25">
      <c r="B8" s="5"/>
      <c r="C8" s="590" t="s">
        <v>53</v>
      </c>
      <c r="D8" s="591"/>
      <c r="E8" s="592"/>
      <c r="F8" s="499"/>
      <c r="G8" s="500"/>
      <c r="H8" s="500"/>
      <c r="I8" s="500"/>
      <c r="J8" s="500"/>
      <c r="K8" s="500"/>
      <c r="L8" s="500"/>
      <c r="M8" s="500"/>
      <c r="N8" s="500"/>
      <c r="O8" s="500"/>
      <c r="P8" s="6"/>
    </row>
    <row r="9" spans="2:16" ht="15.75" thickBot="1" x14ac:dyDescent="0.3">
      <c r="B9" s="5"/>
      <c r="C9" s="593" t="s">
        <v>54</v>
      </c>
      <c r="D9" s="594"/>
      <c r="E9" s="595"/>
      <c r="F9" s="499"/>
      <c r="G9" s="500"/>
      <c r="H9" s="500"/>
      <c r="I9" s="500"/>
      <c r="J9" s="500"/>
      <c r="K9" s="500"/>
      <c r="L9" s="500"/>
      <c r="M9" s="500"/>
      <c r="N9" s="500"/>
      <c r="O9" s="500"/>
      <c r="P9" s="6"/>
    </row>
    <row r="10" spans="2:16" ht="26.25" customHeight="1" thickBot="1" x14ac:dyDescent="0.3">
      <c r="B10" s="5"/>
      <c r="C10" s="584" t="s">
        <v>55</v>
      </c>
      <c r="D10" s="585"/>
      <c r="E10" s="586"/>
      <c r="F10" s="511"/>
      <c r="G10" s="512"/>
      <c r="H10" s="512"/>
      <c r="I10" s="512"/>
      <c r="J10" s="512"/>
      <c r="K10" s="570" t="s">
        <v>125</v>
      </c>
      <c r="L10" s="571"/>
      <c r="M10" s="571"/>
      <c r="N10" s="571"/>
      <c r="O10" s="571"/>
      <c r="P10" s="6"/>
    </row>
    <row r="11" spans="2:16" ht="26.25" customHeight="1" thickBot="1" x14ac:dyDescent="0.3">
      <c r="B11" s="5"/>
      <c r="C11" s="584" t="s">
        <v>1</v>
      </c>
      <c r="D11" s="585"/>
      <c r="E11" s="586"/>
      <c r="F11" s="515"/>
      <c r="G11" s="516"/>
      <c r="H11" s="516"/>
      <c r="I11" s="516"/>
      <c r="J11" s="516"/>
      <c r="K11" s="570"/>
      <c r="L11" s="571"/>
      <c r="M11" s="571"/>
      <c r="N11" s="571"/>
      <c r="O11" s="571"/>
      <c r="P11" s="6"/>
    </row>
    <row r="12" spans="2:16" ht="26.25" customHeight="1" thickBot="1" x14ac:dyDescent="0.3">
      <c r="B12" s="5"/>
      <c r="C12" s="584" t="s">
        <v>71</v>
      </c>
      <c r="D12" s="585"/>
      <c r="E12" s="586"/>
      <c r="F12" s="515"/>
      <c r="G12" s="516"/>
      <c r="H12" s="516"/>
      <c r="I12" s="516"/>
      <c r="J12" s="516"/>
      <c r="K12" s="570"/>
      <c r="L12" s="571"/>
      <c r="M12" s="571"/>
      <c r="N12" s="571"/>
      <c r="O12" s="571"/>
      <c r="P12" s="6"/>
    </row>
    <row r="13" spans="2:16" ht="26.25" customHeight="1" thickBot="1" x14ac:dyDescent="0.3">
      <c r="B13" s="5"/>
      <c r="C13" s="584" t="s">
        <v>56</v>
      </c>
      <c r="D13" s="585"/>
      <c r="E13" s="586"/>
      <c r="F13" s="515"/>
      <c r="G13" s="516"/>
      <c r="H13" s="516"/>
      <c r="I13" s="516"/>
      <c r="J13" s="516"/>
      <c r="K13" s="2"/>
      <c r="L13" s="2"/>
      <c r="M13" s="2"/>
      <c r="N13" s="218"/>
      <c r="O13" s="218"/>
      <c r="P13" s="6"/>
    </row>
    <row r="14" spans="2:16" ht="26.25" customHeight="1" thickBot="1" x14ac:dyDescent="0.3">
      <c r="B14" s="5"/>
      <c r="C14" s="584" t="s">
        <v>57</v>
      </c>
      <c r="D14" s="585"/>
      <c r="E14" s="586"/>
      <c r="F14" s="515"/>
      <c r="G14" s="516"/>
      <c r="H14" s="516"/>
      <c r="I14" s="516"/>
      <c r="J14" s="516"/>
      <c r="K14" s="2"/>
      <c r="L14" s="2"/>
      <c r="M14" s="2"/>
      <c r="N14" s="228"/>
      <c r="O14" s="228"/>
      <c r="P14" s="6"/>
    </row>
    <row r="15" spans="2:16" ht="10.5" customHeight="1" x14ac:dyDescent="0.25">
      <c r="B15" s="5"/>
      <c r="C15" s="63"/>
      <c r="D15" s="63"/>
      <c r="E15" s="63"/>
      <c r="F15" s="63"/>
      <c r="G15" s="63"/>
      <c r="H15" s="63"/>
      <c r="I15" s="63"/>
      <c r="J15" s="63"/>
      <c r="K15" s="2" t="s">
        <v>171</v>
      </c>
      <c r="L15" s="63"/>
      <c r="M15" s="63"/>
      <c r="N15" s="63"/>
      <c r="O15" s="63"/>
      <c r="P15" s="6"/>
    </row>
    <row r="16" spans="2:16" x14ac:dyDescent="0.25">
      <c r="B16" s="5"/>
      <c r="C16" s="63"/>
      <c r="D16" s="63"/>
      <c r="E16" s="63"/>
      <c r="F16" s="63"/>
      <c r="G16" s="63"/>
      <c r="H16" s="63"/>
      <c r="I16" s="63"/>
      <c r="J16" s="63"/>
      <c r="K16" s="2"/>
      <c r="L16" s="333" t="s">
        <v>52</v>
      </c>
      <c r="M16" s="333"/>
      <c r="N16" s="333"/>
      <c r="O16" s="63"/>
      <c r="P16" s="6"/>
    </row>
    <row r="17" spans="2:16" ht="9.9499999999999993" customHeight="1" x14ac:dyDescent="0.25">
      <c r="B17" s="5"/>
      <c r="C17" s="63"/>
      <c r="D17" s="63"/>
      <c r="E17" s="63"/>
      <c r="F17" s="63"/>
      <c r="G17" s="63"/>
      <c r="H17" s="63"/>
      <c r="I17" s="63"/>
      <c r="J17" s="63"/>
      <c r="K17" s="2"/>
      <c r="L17" s="63"/>
      <c r="M17" s="63"/>
      <c r="N17" s="63"/>
      <c r="O17" s="63"/>
      <c r="P17" s="6"/>
    </row>
    <row r="18" spans="2:16" x14ac:dyDescent="0.25">
      <c r="B18" s="5"/>
      <c r="C18" s="60" t="s">
        <v>114</v>
      </c>
      <c r="D18" s="42"/>
      <c r="E18" s="42"/>
      <c r="F18" s="42"/>
      <c r="G18" s="42"/>
      <c r="H18" s="2"/>
      <c r="I18" s="2"/>
      <c r="J18" s="2"/>
      <c r="K18" s="2"/>
      <c r="L18" s="2"/>
      <c r="M18" s="2"/>
      <c r="N18" s="2"/>
      <c r="O18" s="262"/>
      <c r="P18" s="6"/>
    </row>
    <row r="19" spans="2:16" x14ac:dyDescent="0.25">
      <c r="B19" s="5"/>
      <c r="C19" s="60"/>
      <c r="D19" s="42"/>
      <c r="E19" s="42"/>
      <c r="F19" s="42"/>
      <c r="G19" s="42"/>
      <c r="H19" s="2"/>
      <c r="I19" s="2"/>
      <c r="J19" s="2"/>
      <c r="K19" s="2"/>
      <c r="L19" s="2"/>
      <c r="M19" s="2"/>
      <c r="N19" s="2"/>
      <c r="O19" s="2"/>
      <c r="P19" s="6"/>
    </row>
    <row r="20" spans="2:16" ht="12" customHeight="1" x14ac:dyDescent="0.25">
      <c r="B20" s="5"/>
      <c r="C20" s="64" t="s">
        <v>32</v>
      </c>
      <c r="D20" s="65" t="s">
        <v>175</v>
      </c>
      <c r="E20" s="65"/>
      <c r="F20" s="66"/>
      <c r="G20" s="66"/>
      <c r="H20" s="2"/>
      <c r="I20" s="2"/>
      <c r="J20" s="2"/>
      <c r="K20" s="2"/>
      <c r="L20" s="2"/>
      <c r="M20" s="2"/>
      <c r="N20" s="216">
        <v>800</v>
      </c>
      <c r="O20" s="2"/>
      <c r="P20" s="6"/>
    </row>
    <row r="21" spans="2:16" ht="12" customHeight="1" x14ac:dyDescent="0.25">
      <c r="B21" s="5"/>
      <c r="C21" s="64" t="s">
        <v>33</v>
      </c>
      <c r="D21" s="65" t="s">
        <v>176</v>
      </c>
      <c r="E21" s="65"/>
      <c r="F21" s="66"/>
      <c r="G21" s="66"/>
      <c r="H21" s="2"/>
      <c r="I21" s="2"/>
      <c r="J21" s="2"/>
      <c r="K21" s="2"/>
      <c r="L21" s="2"/>
      <c r="M21" s="2"/>
      <c r="N21" s="216">
        <v>400</v>
      </c>
      <c r="O21" s="2"/>
      <c r="P21" s="6"/>
    </row>
    <row r="22" spans="2:16" ht="12" customHeight="1" x14ac:dyDescent="0.25">
      <c r="B22" s="5"/>
      <c r="C22" s="64" t="s">
        <v>34</v>
      </c>
      <c r="D22" s="65" t="s">
        <v>174</v>
      </c>
      <c r="E22" s="65"/>
      <c r="F22" s="66"/>
      <c r="G22" s="66"/>
      <c r="H22" s="2"/>
      <c r="I22" s="2"/>
      <c r="J22" s="2"/>
      <c r="K22" s="2"/>
      <c r="L22" s="2"/>
      <c r="M22" s="2"/>
      <c r="N22" s="2"/>
      <c r="O22" s="216">
        <v>400</v>
      </c>
      <c r="P22" s="6"/>
    </row>
    <row r="23" spans="2:16" ht="9.9499999999999993" customHeight="1" x14ac:dyDescent="0.25">
      <c r="B23" s="5"/>
      <c r="C23" s="66"/>
      <c r="D23" s="66"/>
      <c r="E23" s="66"/>
      <c r="F23" s="66"/>
      <c r="G23" s="66"/>
      <c r="H23" s="2"/>
      <c r="I23" s="2"/>
      <c r="J23" s="2"/>
      <c r="K23" s="2"/>
      <c r="L23" s="2"/>
      <c r="M23" s="2"/>
      <c r="N23" s="2"/>
      <c r="O23" s="2"/>
      <c r="P23" s="6"/>
    </row>
    <row r="24" spans="2:16" ht="30" customHeight="1" x14ac:dyDescent="0.25">
      <c r="B24" s="5"/>
      <c r="C24" s="582" t="s">
        <v>31</v>
      </c>
      <c r="D24" s="582"/>
      <c r="E24" s="581" t="s">
        <v>162</v>
      </c>
      <c r="F24" s="581"/>
      <c r="G24" s="582" t="s">
        <v>165</v>
      </c>
      <c r="H24" s="581" t="s">
        <v>164</v>
      </c>
      <c r="I24" s="581"/>
      <c r="J24" s="581"/>
      <c r="K24" s="581"/>
      <c r="L24" s="581" t="s">
        <v>166</v>
      </c>
      <c r="M24" s="582" t="s">
        <v>172</v>
      </c>
      <c r="N24" s="581" t="s">
        <v>19</v>
      </c>
      <c r="O24" s="581"/>
      <c r="P24" s="6"/>
    </row>
    <row r="25" spans="2:16" x14ac:dyDescent="0.25">
      <c r="B25" s="5"/>
      <c r="C25" s="596"/>
      <c r="D25" s="596"/>
      <c r="E25" s="581"/>
      <c r="F25" s="581"/>
      <c r="G25" s="582"/>
      <c r="H25" s="261" t="s">
        <v>107</v>
      </c>
      <c r="I25" s="261" t="s">
        <v>108</v>
      </c>
      <c r="J25" s="261" t="s">
        <v>163</v>
      </c>
      <c r="K25" s="261" t="s">
        <v>109</v>
      </c>
      <c r="L25" s="581"/>
      <c r="M25" s="582"/>
      <c r="N25" s="581"/>
      <c r="O25" s="581"/>
      <c r="P25" s="6"/>
    </row>
    <row r="26" spans="2:16" ht="23.25" customHeight="1" x14ac:dyDescent="0.25">
      <c r="B26" s="5"/>
      <c r="C26" s="572" t="s">
        <v>168</v>
      </c>
      <c r="D26" s="573"/>
      <c r="E26" s="224" t="s">
        <v>154</v>
      </c>
      <c r="F26" s="233" t="s">
        <v>87</v>
      </c>
      <c r="G26" s="265">
        <v>10</v>
      </c>
      <c r="H26" s="236">
        <v>4</v>
      </c>
      <c r="I26" s="236">
        <v>4</v>
      </c>
      <c r="J26" s="236">
        <v>4</v>
      </c>
      <c r="K26" s="236">
        <v>4</v>
      </c>
      <c r="L26" s="265">
        <f>G26*(SUM(H26:K26))</f>
        <v>160</v>
      </c>
      <c r="M26" s="583">
        <f>SUM(L26:L30)/$N$20*C30</f>
        <v>44.5</v>
      </c>
      <c r="N26" s="582" t="str">
        <f>IF(AND(SUM(H30:K30)=16,$M$26&gt;=29.5%),"TERAMPIL","BELUM TERAMPIL")</f>
        <v>BELUM TERAMPIL</v>
      </c>
      <c r="O26" s="582"/>
      <c r="P26" s="6"/>
    </row>
    <row r="27" spans="2:16" ht="23.25" customHeight="1" x14ac:dyDescent="0.25">
      <c r="B27" s="5"/>
      <c r="C27" s="574"/>
      <c r="D27" s="575"/>
      <c r="E27" s="224" t="s">
        <v>155</v>
      </c>
      <c r="F27" s="233" t="s">
        <v>88</v>
      </c>
      <c r="G27" s="265">
        <v>6</v>
      </c>
      <c r="H27" s="236">
        <v>4</v>
      </c>
      <c r="I27" s="236">
        <v>4</v>
      </c>
      <c r="J27" s="236">
        <v>4</v>
      </c>
      <c r="K27" s="236">
        <v>4</v>
      </c>
      <c r="L27" s="265">
        <f t="shared" ref="L27:L30" si="0">G27*(SUM(H27:K27))</f>
        <v>96</v>
      </c>
      <c r="M27" s="583"/>
      <c r="N27" s="582"/>
      <c r="O27" s="582"/>
      <c r="P27" s="6"/>
    </row>
    <row r="28" spans="2:16" ht="23.25" customHeight="1" x14ac:dyDescent="0.25">
      <c r="B28" s="5"/>
      <c r="C28" s="574"/>
      <c r="D28" s="575"/>
      <c r="E28" s="224" t="s">
        <v>156</v>
      </c>
      <c r="F28" s="233" t="s">
        <v>89</v>
      </c>
      <c r="G28" s="265">
        <v>4</v>
      </c>
      <c r="H28" s="236">
        <v>4</v>
      </c>
      <c r="I28" s="236">
        <v>4</v>
      </c>
      <c r="J28" s="236">
        <v>4</v>
      </c>
      <c r="K28" s="236">
        <v>4</v>
      </c>
      <c r="L28" s="265">
        <f t="shared" si="0"/>
        <v>64</v>
      </c>
      <c r="M28" s="583"/>
      <c r="N28" s="582"/>
      <c r="O28" s="582"/>
      <c r="P28" s="6"/>
    </row>
    <row r="29" spans="2:16" ht="23.25" customHeight="1" x14ac:dyDescent="0.25">
      <c r="B29" s="5"/>
      <c r="C29" s="574"/>
      <c r="D29" s="575"/>
      <c r="E29" s="224" t="s">
        <v>157</v>
      </c>
      <c r="F29" s="233" t="s">
        <v>90</v>
      </c>
      <c r="G29" s="265">
        <v>8</v>
      </c>
      <c r="H29" s="236">
        <v>4</v>
      </c>
      <c r="I29" s="236">
        <v>4</v>
      </c>
      <c r="J29" s="236">
        <v>4</v>
      </c>
      <c r="K29" s="236">
        <v>4</v>
      </c>
      <c r="L29" s="265">
        <f t="shared" si="0"/>
        <v>128</v>
      </c>
      <c r="M29" s="583"/>
      <c r="N29" s="582"/>
      <c r="O29" s="582"/>
      <c r="P29" s="6"/>
    </row>
    <row r="30" spans="2:16" ht="27.75" customHeight="1" x14ac:dyDescent="0.25">
      <c r="B30" s="5"/>
      <c r="C30" s="248">
        <v>50</v>
      </c>
      <c r="D30" s="249" t="s">
        <v>180</v>
      </c>
      <c r="E30" s="224" t="s">
        <v>158</v>
      </c>
      <c r="F30" s="234" t="s">
        <v>173</v>
      </c>
      <c r="G30" s="265">
        <v>22</v>
      </c>
      <c r="H30" s="236">
        <v>0</v>
      </c>
      <c r="I30" s="236">
        <v>4</v>
      </c>
      <c r="J30" s="236">
        <v>4</v>
      </c>
      <c r="K30" s="236">
        <v>4</v>
      </c>
      <c r="L30" s="265">
        <f t="shared" si="0"/>
        <v>264</v>
      </c>
      <c r="M30" s="583"/>
      <c r="N30" s="582"/>
      <c r="O30" s="582"/>
      <c r="P30" s="6"/>
    </row>
    <row r="31" spans="2:16" ht="23.25" customHeight="1" x14ac:dyDescent="0.25">
      <c r="B31" s="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6"/>
    </row>
    <row r="32" spans="2:16" ht="24" customHeight="1" x14ac:dyDescent="0.25">
      <c r="B32" s="5"/>
      <c r="C32" s="582" t="s">
        <v>31</v>
      </c>
      <c r="D32" s="582"/>
      <c r="E32" s="581" t="s">
        <v>162</v>
      </c>
      <c r="F32" s="581"/>
      <c r="G32" s="582" t="s">
        <v>165</v>
      </c>
      <c r="H32" s="581" t="s">
        <v>164</v>
      </c>
      <c r="I32" s="581"/>
      <c r="J32" s="581"/>
      <c r="K32" s="581"/>
      <c r="L32" s="581" t="s">
        <v>166</v>
      </c>
      <c r="M32" s="581" t="s">
        <v>167</v>
      </c>
      <c r="N32" s="581" t="s">
        <v>19</v>
      </c>
      <c r="O32" s="581"/>
      <c r="P32" s="6"/>
    </row>
    <row r="33" spans="2:16" x14ac:dyDescent="0.25">
      <c r="B33" s="5"/>
      <c r="C33" s="596"/>
      <c r="D33" s="596"/>
      <c r="E33" s="581"/>
      <c r="F33" s="581"/>
      <c r="G33" s="582"/>
      <c r="H33" s="261" t="s">
        <v>107</v>
      </c>
      <c r="I33" s="261" t="s">
        <v>108</v>
      </c>
      <c r="J33" s="261" t="s">
        <v>163</v>
      </c>
      <c r="K33" s="261" t="s">
        <v>109</v>
      </c>
      <c r="L33" s="581"/>
      <c r="M33" s="581"/>
      <c r="N33" s="581"/>
      <c r="O33" s="581"/>
      <c r="P33" s="6"/>
    </row>
    <row r="34" spans="2:16" ht="22.5" customHeight="1" x14ac:dyDescent="0.25">
      <c r="B34" s="5"/>
      <c r="C34" s="572" t="s">
        <v>169</v>
      </c>
      <c r="D34" s="573"/>
      <c r="E34" s="235" t="s">
        <v>154</v>
      </c>
      <c r="F34" s="36" t="s">
        <v>45</v>
      </c>
      <c r="G34" s="231">
        <v>8</v>
      </c>
      <c r="H34" s="237">
        <v>4</v>
      </c>
      <c r="I34" s="237">
        <v>4</v>
      </c>
      <c r="J34" s="237">
        <v>4</v>
      </c>
      <c r="K34" s="237">
        <v>4</v>
      </c>
      <c r="L34" s="265">
        <f>G34*(SUM(H34:K34))</f>
        <v>128</v>
      </c>
      <c r="M34" s="583">
        <f>SUM(L34:L37)/$N$21*C37</f>
        <v>22</v>
      </c>
      <c r="N34" s="582" t="str">
        <f>IF(AND(SUM(H35:K35)=16,$M$34&gt;=14.5%),"TERAMPIL","BELUM TERAMPIL")</f>
        <v>BELUM TERAMPIL</v>
      </c>
      <c r="O34" s="582"/>
      <c r="P34" s="6"/>
    </row>
    <row r="35" spans="2:16" ht="22.5" customHeight="1" x14ac:dyDescent="0.25">
      <c r="B35" s="5"/>
      <c r="C35" s="574"/>
      <c r="D35" s="575"/>
      <c r="E35" s="235" t="s">
        <v>155</v>
      </c>
      <c r="F35" s="36" t="s">
        <v>159</v>
      </c>
      <c r="G35" s="231">
        <v>12</v>
      </c>
      <c r="H35" s="237">
        <v>4</v>
      </c>
      <c r="I35" s="237">
        <v>4</v>
      </c>
      <c r="J35" s="237">
        <v>0</v>
      </c>
      <c r="K35" s="237">
        <v>4</v>
      </c>
      <c r="L35" s="265">
        <f t="shared" ref="L35:L37" si="1">G35*(SUM(H35:K35))</f>
        <v>144</v>
      </c>
      <c r="M35" s="583"/>
      <c r="N35" s="582"/>
      <c r="O35" s="582"/>
      <c r="P35" s="6"/>
    </row>
    <row r="36" spans="2:16" ht="22.5" customHeight="1" x14ac:dyDescent="0.25">
      <c r="B36" s="5"/>
      <c r="C36" s="574"/>
      <c r="D36" s="575"/>
      <c r="E36" s="235" t="s">
        <v>156</v>
      </c>
      <c r="F36" s="36" t="s">
        <v>67</v>
      </c>
      <c r="G36" s="231">
        <v>1</v>
      </c>
      <c r="H36" s="237">
        <v>4</v>
      </c>
      <c r="I36" s="237">
        <v>4</v>
      </c>
      <c r="J36" s="237">
        <v>4</v>
      </c>
      <c r="K36" s="237">
        <v>4</v>
      </c>
      <c r="L36" s="265">
        <f t="shared" si="1"/>
        <v>16</v>
      </c>
      <c r="M36" s="583"/>
      <c r="N36" s="582"/>
      <c r="O36" s="582"/>
      <c r="P36" s="6"/>
    </row>
    <row r="37" spans="2:16" ht="22.5" customHeight="1" x14ac:dyDescent="0.25">
      <c r="B37" s="5"/>
      <c r="C37" s="250">
        <v>25</v>
      </c>
      <c r="D37" s="251" t="s">
        <v>180</v>
      </c>
      <c r="E37" s="235" t="s">
        <v>157</v>
      </c>
      <c r="F37" s="36" t="s">
        <v>68</v>
      </c>
      <c r="G37" s="231">
        <v>4</v>
      </c>
      <c r="H37" s="237">
        <v>4</v>
      </c>
      <c r="I37" s="237">
        <v>4</v>
      </c>
      <c r="J37" s="237">
        <v>4</v>
      </c>
      <c r="K37" s="237">
        <v>4</v>
      </c>
      <c r="L37" s="265">
        <f t="shared" si="1"/>
        <v>64</v>
      </c>
      <c r="M37" s="583"/>
      <c r="N37" s="582"/>
      <c r="O37" s="582"/>
      <c r="P37" s="6"/>
    </row>
    <row r="38" spans="2:16" ht="23.25" customHeight="1" x14ac:dyDescent="0.25">
      <c r="B38" s="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6"/>
    </row>
    <row r="39" spans="2:16" x14ac:dyDescent="0.25">
      <c r="B39" s="5"/>
      <c r="C39" s="582" t="s">
        <v>31</v>
      </c>
      <c r="D39" s="582"/>
      <c r="E39" s="581" t="s">
        <v>162</v>
      </c>
      <c r="F39" s="581"/>
      <c r="G39" s="582" t="s">
        <v>165</v>
      </c>
      <c r="H39" s="581" t="s">
        <v>164</v>
      </c>
      <c r="I39" s="581"/>
      <c r="J39" s="581"/>
      <c r="K39" s="581"/>
      <c r="L39" s="581" t="s">
        <v>166</v>
      </c>
      <c r="M39" s="581" t="s">
        <v>167</v>
      </c>
      <c r="N39" s="581" t="s">
        <v>19</v>
      </c>
      <c r="O39" s="581"/>
      <c r="P39" s="6"/>
    </row>
    <row r="40" spans="2:16" x14ac:dyDescent="0.25">
      <c r="B40" s="5"/>
      <c r="C40" s="596"/>
      <c r="D40" s="596"/>
      <c r="E40" s="581"/>
      <c r="F40" s="581"/>
      <c r="G40" s="582"/>
      <c r="H40" s="261" t="s">
        <v>107</v>
      </c>
      <c r="I40" s="261" t="s">
        <v>108</v>
      </c>
      <c r="J40" s="261" t="s">
        <v>163</v>
      </c>
      <c r="K40" s="261" t="s">
        <v>109</v>
      </c>
      <c r="L40" s="581"/>
      <c r="M40" s="581"/>
      <c r="N40" s="581"/>
      <c r="O40" s="581"/>
      <c r="P40" s="6"/>
    </row>
    <row r="41" spans="2:16" ht="22.5" customHeight="1" x14ac:dyDescent="0.25">
      <c r="B41" s="5"/>
      <c r="C41" s="572" t="s">
        <v>170</v>
      </c>
      <c r="D41" s="573"/>
      <c r="E41" s="235" t="s">
        <v>154</v>
      </c>
      <c r="F41" s="36" t="s">
        <v>45</v>
      </c>
      <c r="G41" s="231">
        <v>8</v>
      </c>
      <c r="H41" s="237">
        <v>4</v>
      </c>
      <c r="I41" s="237">
        <v>4</v>
      </c>
      <c r="J41" s="237">
        <v>4</v>
      </c>
      <c r="K41" s="237">
        <v>4</v>
      </c>
      <c r="L41" s="265">
        <f>G41*(SUM(H41:K41))</f>
        <v>128</v>
      </c>
      <c r="M41" s="583">
        <f>SUM(L41:L46)/$O$22*C46</f>
        <v>25</v>
      </c>
      <c r="N41" s="582" t="str">
        <f>IF($M$41&gt;=14.5%,"TERAMPIL","BELUM TERAMPIL")</f>
        <v>TERAMPIL</v>
      </c>
      <c r="O41" s="582"/>
      <c r="P41" s="6"/>
    </row>
    <row r="42" spans="2:16" ht="22.5" customHeight="1" x14ac:dyDescent="0.25">
      <c r="B42" s="5"/>
      <c r="C42" s="574"/>
      <c r="D42" s="575"/>
      <c r="E42" s="235" t="s">
        <v>155</v>
      </c>
      <c r="F42" s="36" t="s">
        <v>46</v>
      </c>
      <c r="G42" s="231">
        <v>4</v>
      </c>
      <c r="H42" s="237">
        <v>4</v>
      </c>
      <c r="I42" s="237">
        <v>4</v>
      </c>
      <c r="J42" s="237">
        <v>4</v>
      </c>
      <c r="K42" s="237">
        <v>4</v>
      </c>
      <c r="L42" s="265">
        <f t="shared" ref="L42:L46" si="2">G42*(SUM(H42:K42))</f>
        <v>64</v>
      </c>
      <c r="M42" s="583"/>
      <c r="N42" s="582"/>
      <c r="O42" s="582"/>
      <c r="P42" s="6"/>
    </row>
    <row r="43" spans="2:16" ht="22.5" customHeight="1" x14ac:dyDescent="0.25">
      <c r="B43" s="5"/>
      <c r="C43" s="574"/>
      <c r="D43" s="575"/>
      <c r="E43" s="235" t="s">
        <v>156</v>
      </c>
      <c r="F43" s="36" t="s">
        <v>47</v>
      </c>
      <c r="G43" s="231">
        <v>4</v>
      </c>
      <c r="H43" s="237">
        <v>4</v>
      </c>
      <c r="I43" s="237">
        <v>4</v>
      </c>
      <c r="J43" s="237">
        <v>4</v>
      </c>
      <c r="K43" s="237">
        <v>4</v>
      </c>
      <c r="L43" s="265">
        <f t="shared" si="2"/>
        <v>64</v>
      </c>
      <c r="M43" s="583"/>
      <c r="N43" s="582"/>
      <c r="O43" s="582"/>
      <c r="P43" s="6"/>
    </row>
    <row r="44" spans="2:16" ht="22.5" customHeight="1" x14ac:dyDescent="0.25">
      <c r="B44" s="5"/>
      <c r="C44" s="574"/>
      <c r="D44" s="575"/>
      <c r="E44" s="235" t="s">
        <v>157</v>
      </c>
      <c r="F44" s="36" t="s">
        <v>48</v>
      </c>
      <c r="G44" s="231">
        <v>2</v>
      </c>
      <c r="H44" s="237">
        <v>4</v>
      </c>
      <c r="I44" s="237">
        <v>4</v>
      </c>
      <c r="J44" s="237">
        <v>4</v>
      </c>
      <c r="K44" s="237">
        <v>4</v>
      </c>
      <c r="L44" s="265">
        <f t="shared" si="2"/>
        <v>32</v>
      </c>
      <c r="M44" s="583"/>
      <c r="N44" s="582"/>
      <c r="O44" s="582"/>
      <c r="P44" s="6"/>
    </row>
    <row r="45" spans="2:16" ht="22.5" customHeight="1" x14ac:dyDescent="0.25">
      <c r="B45" s="5"/>
      <c r="C45" s="574"/>
      <c r="D45" s="575"/>
      <c r="E45" s="235" t="s">
        <v>158</v>
      </c>
      <c r="F45" s="36" t="s">
        <v>49</v>
      </c>
      <c r="G45" s="231">
        <v>4</v>
      </c>
      <c r="H45" s="237">
        <v>4</v>
      </c>
      <c r="I45" s="237">
        <v>4</v>
      </c>
      <c r="J45" s="237">
        <v>4</v>
      </c>
      <c r="K45" s="237">
        <v>4</v>
      </c>
      <c r="L45" s="265">
        <f t="shared" si="2"/>
        <v>64</v>
      </c>
      <c r="M45" s="583"/>
      <c r="N45" s="582"/>
      <c r="O45" s="582"/>
      <c r="P45" s="6"/>
    </row>
    <row r="46" spans="2:16" ht="22.5" customHeight="1" x14ac:dyDescent="0.25">
      <c r="B46" s="5"/>
      <c r="C46" s="250">
        <v>25</v>
      </c>
      <c r="D46" s="251" t="s">
        <v>180</v>
      </c>
      <c r="E46" s="235" t="s">
        <v>160</v>
      </c>
      <c r="F46" s="36" t="s">
        <v>50</v>
      </c>
      <c r="G46" s="231">
        <v>3</v>
      </c>
      <c r="H46" s="237">
        <v>4</v>
      </c>
      <c r="I46" s="237">
        <v>4</v>
      </c>
      <c r="J46" s="237">
        <v>4</v>
      </c>
      <c r="K46" s="237">
        <v>4</v>
      </c>
      <c r="L46" s="265">
        <f t="shared" si="2"/>
        <v>48</v>
      </c>
      <c r="M46" s="583"/>
      <c r="N46" s="582"/>
      <c r="O46" s="582"/>
      <c r="P46" s="6"/>
    </row>
    <row r="47" spans="2:16" ht="9.9499999999999993" customHeight="1" thickBot="1" x14ac:dyDescent="0.3">
      <c r="B47" s="27"/>
      <c r="C47" s="292"/>
      <c r="D47" s="292"/>
      <c r="E47" s="292"/>
      <c r="F47" s="292"/>
      <c r="G47" s="292"/>
      <c r="H47" s="293"/>
      <c r="I47" s="293"/>
      <c r="J47" s="44"/>
      <c r="K47" s="44"/>
      <c r="L47" s="44"/>
      <c r="M47" s="44"/>
      <c r="N47" s="44"/>
      <c r="O47" s="44"/>
      <c r="P47" s="31"/>
    </row>
    <row r="48" spans="2:16" ht="9.9499999999999993" customHeight="1" thickTop="1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2:16" ht="9.9499999999999993" customHeight="1" thickBot="1" x14ac:dyDescent="0.3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2:16" ht="9.9499999999999993" customHeight="1" thickTop="1" thickBot="1" x14ac:dyDescent="0.3">
      <c r="B50" s="3"/>
      <c r="C50" s="67"/>
      <c r="D50" s="67"/>
      <c r="E50" s="67"/>
      <c r="F50" s="67"/>
      <c r="G50" s="67"/>
      <c r="H50" s="68"/>
      <c r="I50" s="68"/>
      <c r="J50" s="39"/>
      <c r="K50" s="39"/>
      <c r="L50" s="39"/>
      <c r="M50" s="39"/>
      <c r="N50" s="39"/>
      <c r="O50" s="39"/>
      <c r="P50" s="4"/>
    </row>
    <row r="51" spans="2:16" ht="16.5" customHeight="1" x14ac:dyDescent="0.25">
      <c r="B51" s="5"/>
      <c r="C51" s="48" t="s">
        <v>115</v>
      </c>
      <c r="D51" s="49"/>
      <c r="E51" s="49"/>
      <c r="F51" s="49"/>
      <c r="G51" s="49"/>
      <c r="H51" s="50"/>
      <c r="I51" s="50"/>
      <c r="J51" s="51"/>
      <c r="K51" s="51"/>
      <c r="L51" s="51"/>
      <c r="M51" s="51"/>
      <c r="N51" s="51"/>
      <c r="O51" s="52"/>
      <c r="P51" s="6"/>
    </row>
    <row r="52" spans="2:16" ht="9.9499999999999993" customHeight="1" x14ac:dyDescent="0.25">
      <c r="B52" s="5"/>
      <c r="C52" s="53"/>
      <c r="D52" s="47"/>
      <c r="E52" s="47"/>
      <c r="F52" s="47"/>
      <c r="G52" s="47"/>
      <c r="H52" s="266"/>
      <c r="I52" s="266"/>
      <c r="J52" s="2"/>
      <c r="K52" s="2"/>
      <c r="L52" s="2"/>
      <c r="M52" s="2"/>
      <c r="N52" s="2"/>
      <c r="O52" s="54"/>
      <c r="P52" s="6"/>
    </row>
    <row r="53" spans="2:16" ht="23.1" customHeight="1" x14ac:dyDescent="0.25">
      <c r="B53" s="5"/>
      <c r="C53" s="53"/>
      <c r="D53" s="219" t="s">
        <v>116</v>
      </c>
      <c r="E53" s="580">
        <f>SUM(M26,M34,M41)</f>
        <v>91.5</v>
      </c>
      <c r="F53" s="580"/>
      <c r="G53" s="47"/>
      <c r="H53" s="576" t="s">
        <v>117</v>
      </c>
      <c r="I53" s="576"/>
      <c r="J53" s="576"/>
      <c r="K53" s="576"/>
      <c r="L53" s="577" t="str">
        <f>IF(AND($N$26="TERAMPIL",$N$34="TERAMPIL",$N$41="TERAMPIL"),"TERAMPIL","BELUM TERAMPIL")</f>
        <v>BELUM TERAMPIL</v>
      </c>
      <c r="M53" s="578"/>
      <c r="N53" s="579"/>
      <c r="O53" s="232"/>
      <c r="P53" s="6"/>
    </row>
    <row r="54" spans="2:16" ht="9.9499999999999993" customHeight="1" thickBot="1" x14ac:dyDescent="0.3">
      <c r="B54" s="5"/>
      <c r="C54" s="55"/>
      <c r="D54" s="56"/>
      <c r="E54" s="56"/>
      <c r="F54" s="56"/>
      <c r="G54" s="56"/>
      <c r="H54" s="57"/>
      <c r="I54" s="57"/>
      <c r="J54" s="58"/>
      <c r="K54" s="58"/>
      <c r="L54" s="58"/>
      <c r="M54" s="58"/>
      <c r="N54" s="58"/>
      <c r="O54" s="59"/>
      <c r="P54" s="6"/>
    </row>
    <row r="55" spans="2:16" ht="9.9499999999999993" customHeight="1" x14ac:dyDescent="0.25">
      <c r="B55" s="5"/>
      <c r="C55" s="47"/>
      <c r="D55" s="47"/>
      <c r="E55" s="47"/>
      <c r="F55" s="47"/>
      <c r="G55" s="47"/>
      <c r="H55" s="266"/>
      <c r="I55" s="266"/>
      <c r="J55" s="2"/>
      <c r="K55" s="2"/>
      <c r="L55" s="2"/>
      <c r="M55" s="2"/>
      <c r="N55" s="2"/>
      <c r="O55" s="2"/>
      <c r="P55" s="6"/>
    </row>
    <row r="56" spans="2:16" ht="15.75" x14ac:dyDescent="0.25">
      <c r="B56" s="5"/>
      <c r="C56" s="60" t="s">
        <v>118</v>
      </c>
      <c r="D56" s="69"/>
      <c r="E56" s="69"/>
      <c r="F56" s="69"/>
      <c r="G56" s="69"/>
      <c r="H56" s="2"/>
      <c r="I56" s="2"/>
      <c r="J56" s="2"/>
      <c r="K56" s="2"/>
      <c r="L56" s="2"/>
      <c r="M56" s="2"/>
      <c r="N56" s="2"/>
      <c r="O56" s="2"/>
      <c r="P56" s="6"/>
    </row>
    <row r="57" spans="2:16" ht="9.9499999999999993" customHeight="1" x14ac:dyDescent="0.25">
      <c r="B57" s="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6"/>
    </row>
    <row r="58" spans="2:16" ht="9.9499999999999993" customHeight="1" x14ac:dyDescent="0.25">
      <c r="B58" s="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6"/>
    </row>
    <row r="59" spans="2:16" ht="9.9499999999999993" customHeight="1" x14ac:dyDescent="0.25">
      <c r="B59" s="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6"/>
    </row>
    <row r="60" spans="2:16" ht="9.9499999999999993" customHeight="1" x14ac:dyDescent="0.25">
      <c r="B60" s="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6"/>
    </row>
    <row r="61" spans="2:16" x14ac:dyDescent="0.25">
      <c r="B61" s="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6"/>
    </row>
    <row r="62" spans="2:16" x14ac:dyDescent="0.25">
      <c r="B62" s="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6"/>
    </row>
    <row r="63" spans="2:16" x14ac:dyDescent="0.25">
      <c r="B63" s="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6"/>
    </row>
    <row r="64" spans="2:16" ht="15.75" thickBot="1" x14ac:dyDescent="0.3">
      <c r="B64" s="5"/>
      <c r="C64" s="61"/>
      <c r="D64" s="61"/>
      <c r="E64" s="61"/>
      <c r="F64" s="61"/>
      <c r="G64" s="2"/>
      <c r="H64" s="2"/>
      <c r="I64" s="61"/>
      <c r="J64" s="61"/>
      <c r="K64" s="61"/>
      <c r="L64" s="61"/>
      <c r="M64" s="61"/>
      <c r="N64" s="61"/>
      <c r="O64" s="2"/>
      <c r="P64" s="6"/>
    </row>
    <row r="65" spans="2:16" x14ac:dyDescent="0.25">
      <c r="B65" s="5"/>
      <c r="C65" s="2" t="s">
        <v>119</v>
      </c>
      <c r="D65" s="2"/>
      <c r="E65" s="2"/>
      <c r="F65" s="2"/>
      <c r="G65" s="2"/>
      <c r="H65" s="2"/>
      <c r="I65" s="2" t="s">
        <v>121</v>
      </c>
      <c r="J65" s="2"/>
      <c r="K65" s="2"/>
      <c r="L65" s="2"/>
      <c r="M65" s="2"/>
      <c r="N65" s="2"/>
      <c r="O65" s="2"/>
      <c r="P65" s="6"/>
    </row>
    <row r="66" spans="2:16" x14ac:dyDescent="0.25">
      <c r="B66" s="5"/>
      <c r="C66" s="568"/>
      <c r="D66" s="568"/>
      <c r="E66" s="568"/>
      <c r="F66" s="568"/>
      <c r="G66" s="262"/>
      <c r="H66" s="2"/>
      <c r="I66" s="568"/>
      <c r="J66" s="568"/>
      <c r="K66" s="568"/>
      <c r="L66" s="568"/>
      <c r="M66" s="568"/>
      <c r="N66" s="568"/>
      <c r="O66" s="2"/>
      <c r="P66" s="6"/>
    </row>
    <row r="67" spans="2:16" x14ac:dyDescent="0.25">
      <c r="B67" s="5"/>
      <c r="C67" s="2" t="s">
        <v>120</v>
      </c>
      <c r="D67" s="2"/>
      <c r="E67" s="2"/>
      <c r="F67" s="2"/>
      <c r="G67" s="2"/>
      <c r="H67" s="2"/>
      <c r="I67" s="2" t="s">
        <v>122</v>
      </c>
      <c r="J67" s="2"/>
      <c r="K67" s="2"/>
      <c r="L67" s="2"/>
      <c r="M67" s="2"/>
      <c r="N67" s="2"/>
      <c r="O67" s="2"/>
      <c r="P67" s="6"/>
    </row>
    <row r="68" spans="2:16" x14ac:dyDescent="0.25">
      <c r="B68" s="5"/>
      <c r="C68" s="568"/>
      <c r="D68" s="568"/>
      <c r="E68" s="568"/>
      <c r="F68" s="568"/>
      <c r="G68" s="262"/>
      <c r="H68" s="2"/>
      <c r="I68" s="568"/>
      <c r="J68" s="568"/>
      <c r="K68" s="568"/>
      <c r="L68" s="568"/>
      <c r="M68" s="568"/>
      <c r="N68" s="568"/>
      <c r="O68" s="2"/>
      <c r="P68" s="6"/>
    </row>
    <row r="69" spans="2:16" x14ac:dyDescent="0.25">
      <c r="B69" s="5"/>
      <c r="C69" s="216" t="s">
        <v>21</v>
      </c>
      <c r="D69" s="262"/>
      <c r="E69" s="262"/>
      <c r="F69" s="262"/>
      <c r="G69" s="262"/>
      <c r="H69" s="2"/>
      <c r="I69" s="216" t="s">
        <v>21</v>
      </c>
      <c r="J69" s="262"/>
      <c r="K69" s="262"/>
      <c r="L69" s="2"/>
      <c r="M69" s="2"/>
      <c r="N69" s="2"/>
      <c r="O69" s="2"/>
      <c r="P69" s="6"/>
    </row>
    <row r="70" spans="2:16" x14ac:dyDescent="0.25">
      <c r="B70" s="5"/>
      <c r="C70" s="568"/>
      <c r="D70" s="568"/>
      <c r="E70" s="568"/>
      <c r="F70" s="568"/>
      <c r="G70" s="262"/>
      <c r="H70" s="2"/>
      <c r="I70" s="568"/>
      <c r="J70" s="568"/>
      <c r="K70" s="568"/>
      <c r="L70" s="568"/>
      <c r="M70" s="568"/>
      <c r="N70" s="568"/>
      <c r="O70" s="2"/>
      <c r="P70" s="6"/>
    </row>
    <row r="71" spans="2:16" x14ac:dyDescent="0.25">
      <c r="B71" s="5"/>
      <c r="C71" s="2" t="s">
        <v>123</v>
      </c>
      <c r="D71" s="2"/>
      <c r="E71" s="2"/>
      <c r="F71" s="2"/>
      <c r="G71" s="2"/>
      <c r="H71" s="2"/>
      <c r="I71" s="2" t="s">
        <v>123</v>
      </c>
      <c r="J71" s="2"/>
      <c r="K71" s="2"/>
      <c r="L71" s="2"/>
      <c r="M71" s="2"/>
      <c r="N71" s="2"/>
      <c r="O71" s="2"/>
      <c r="P71" s="6"/>
    </row>
    <row r="72" spans="2:16" x14ac:dyDescent="0.25"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6"/>
    </row>
    <row r="73" spans="2:16" x14ac:dyDescent="0.25"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6"/>
    </row>
    <row r="74" spans="2:16" x14ac:dyDescent="0.25"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6"/>
    </row>
    <row r="75" spans="2:16" x14ac:dyDescent="0.25"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6"/>
    </row>
    <row r="76" spans="2:16" x14ac:dyDescent="0.25"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6"/>
    </row>
    <row r="77" spans="2:16" x14ac:dyDescent="0.25"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6"/>
    </row>
    <row r="78" spans="2:16" x14ac:dyDescent="0.25"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6"/>
    </row>
    <row r="79" spans="2:16" x14ac:dyDescent="0.25"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6"/>
    </row>
    <row r="80" spans="2:16" x14ac:dyDescent="0.25"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6"/>
    </row>
    <row r="81" spans="2:16" x14ac:dyDescent="0.25"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6"/>
    </row>
    <row r="82" spans="2:16" x14ac:dyDescent="0.25"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6"/>
    </row>
    <row r="83" spans="2:16" x14ac:dyDescent="0.25"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6"/>
    </row>
    <row r="84" spans="2:16" x14ac:dyDescent="0.25"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6"/>
    </row>
    <row r="85" spans="2:16" x14ac:dyDescent="0.25"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6"/>
    </row>
    <row r="86" spans="2:16" ht="15.75" thickBot="1" x14ac:dyDescent="0.3">
      <c r="B86" s="5"/>
      <c r="C86" s="61"/>
      <c r="D86" s="61"/>
      <c r="E86" s="61"/>
      <c r="F86" s="61"/>
      <c r="G86" s="2"/>
      <c r="H86" s="2"/>
      <c r="I86" s="61"/>
      <c r="J86" s="61"/>
      <c r="K86" s="61"/>
      <c r="L86" s="61"/>
      <c r="M86" s="61"/>
      <c r="N86" s="61"/>
      <c r="O86" s="2"/>
      <c r="P86" s="6"/>
    </row>
    <row r="87" spans="2:16" x14ac:dyDescent="0.25">
      <c r="B87" s="5"/>
      <c r="C87" s="2" t="s">
        <v>78</v>
      </c>
      <c r="D87" s="2"/>
      <c r="E87" s="2"/>
      <c r="F87" s="2"/>
      <c r="G87" s="2"/>
      <c r="H87" s="2"/>
      <c r="I87" s="2" t="s">
        <v>124</v>
      </c>
      <c r="J87" s="2"/>
      <c r="K87" s="2"/>
      <c r="L87" s="2"/>
      <c r="M87" s="2"/>
      <c r="N87" s="2"/>
      <c r="O87" s="2"/>
      <c r="P87" s="6"/>
    </row>
    <row r="88" spans="2:16" x14ac:dyDescent="0.25">
      <c r="B88" s="5"/>
      <c r="C88" s="568"/>
      <c r="D88" s="568"/>
      <c r="E88" s="568"/>
      <c r="F88" s="568"/>
      <c r="G88" s="2"/>
      <c r="H88" s="2"/>
      <c r="I88" s="568"/>
      <c r="J88" s="568"/>
      <c r="K88" s="568"/>
      <c r="L88" s="568"/>
      <c r="M88" s="568"/>
      <c r="N88" s="568"/>
      <c r="O88" s="2"/>
      <c r="P88" s="6"/>
    </row>
    <row r="89" spans="2:16" x14ac:dyDescent="0.25">
      <c r="B89" s="5"/>
      <c r="C89" s="2" t="s">
        <v>122</v>
      </c>
      <c r="D89" s="2"/>
      <c r="E89" s="2"/>
      <c r="F89" s="2"/>
      <c r="G89" s="2"/>
      <c r="H89" s="2"/>
      <c r="I89" s="2" t="s">
        <v>122</v>
      </c>
      <c r="J89" s="2"/>
      <c r="K89" s="2"/>
      <c r="L89" s="2"/>
      <c r="M89" s="2"/>
      <c r="N89" s="2"/>
      <c r="O89" s="2"/>
      <c r="P89" s="6"/>
    </row>
    <row r="90" spans="2:16" x14ac:dyDescent="0.25">
      <c r="B90" s="5"/>
      <c r="C90" s="568"/>
      <c r="D90" s="568"/>
      <c r="E90" s="568"/>
      <c r="F90" s="568"/>
      <c r="G90" s="2"/>
      <c r="H90" s="2"/>
      <c r="I90" s="568"/>
      <c r="J90" s="568"/>
      <c r="K90" s="568"/>
      <c r="L90" s="568"/>
      <c r="M90" s="568"/>
      <c r="N90" s="568"/>
      <c r="O90" s="2"/>
      <c r="P90" s="6"/>
    </row>
    <row r="91" spans="2:16" x14ac:dyDescent="0.25">
      <c r="B91" s="5"/>
      <c r="C91" s="2" t="s">
        <v>21</v>
      </c>
      <c r="D91" s="2"/>
      <c r="E91" s="2"/>
      <c r="F91" s="2"/>
      <c r="G91" s="2"/>
      <c r="H91" s="2"/>
      <c r="I91" s="2" t="s">
        <v>21</v>
      </c>
      <c r="J91" s="2"/>
      <c r="K91" s="2"/>
      <c r="L91" s="2"/>
      <c r="M91" s="2"/>
      <c r="N91" s="2"/>
      <c r="O91" s="2"/>
      <c r="P91" s="6"/>
    </row>
    <row r="92" spans="2:16" x14ac:dyDescent="0.25">
      <c r="B92" s="5"/>
      <c r="C92" s="568"/>
      <c r="D92" s="568"/>
      <c r="E92" s="568"/>
      <c r="F92" s="568"/>
      <c r="G92" s="2"/>
      <c r="H92" s="2"/>
      <c r="I92" s="568"/>
      <c r="J92" s="568"/>
      <c r="K92" s="568"/>
      <c r="L92" s="568"/>
      <c r="M92" s="568"/>
      <c r="N92" s="568"/>
      <c r="O92" s="2"/>
      <c r="P92" s="6"/>
    </row>
    <row r="93" spans="2:16" x14ac:dyDescent="0.25">
      <c r="B93" s="5"/>
      <c r="C93" s="2" t="s">
        <v>123</v>
      </c>
      <c r="D93" s="2"/>
      <c r="E93" s="2"/>
      <c r="F93" s="2"/>
      <c r="G93" s="2"/>
      <c r="H93" s="2"/>
      <c r="I93" s="2" t="s">
        <v>123</v>
      </c>
      <c r="J93" s="2"/>
      <c r="K93" s="2"/>
      <c r="L93" s="2"/>
      <c r="M93" s="2"/>
      <c r="N93" s="2"/>
      <c r="O93" s="2"/>
      <c r="P93" s="6"/>
    </row>
    <row r="94" spans="2:16" x14ac:dyDescent="0.25">
      <c r="B94" s="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6"/>
    </row>
    <row r="95" spans="2:16" x14ac:dyDescent="0.25">
      <c r="B95" s="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6"/>
    </row>
    <row r="96" spans="2:16" x14ac:dyDescent="0.25">
      <c r="B96" s="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6"/>
    </row>
    <row r="97" spans="2:16" x14ac:dyDescent="0.25">
      <c r="B97" s="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6"/>
    </row>
    <row r="98" spans="2:16" x14ac:dyDescent="0.25">
      <c r="B98" s="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6"/>
    </row>
    <row r="99" spans="2:16" x14ac:dyDescent="0.25">
      <c r="B99" s="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6"/>
    </row>
    <row r="100" spans="2:16" x14ac:dyDescent="0.25">
      <c r="B100" s="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6"/>
    </row>
    <row r="101" spans="2:16" x14ac:dyDescent="0.25">
      <c r="B101" s="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6"/>
    </row>
    <row r="102" spans="2:16" x14ac:dyDescent="0.25">
      <c r="B102" s="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6"/>
    </row>
    <row r="103" spans="2:16" x14ac:dyDescent="0.25">
      <c r="B103" s="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6"/>
    </row>
    <row r="104" spans="2:16" x14ac:dyDescent="0.25">
      <c r="B104" s="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6"/>
    </row>
    <row r="105" spans="2:16" ht="15.75" thickBot="1" x14ac:dyDescent="0.3">
      <c r="B105" s="27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31"/>
    </row>
    <row r="106" spans="2:16" ht="15.75" thickTop="1" x14ac:dyDescent="0.25"/>
  </sheetData>
  <sheetProtection algorithmName="SHA-512" hashValue="KPfH7b4773kdfLgg4fxn/BdLXuDxkmB5amY31eqtO5YipC7WQYnzSnoWW1j0TUJBQ5y6hlVxYHTK4WAdtYImog==" saltValue="oHKZYiSIfNpB57jGhHrExQ==" spinCount="100000" sheet="1" objects="1" scenarios="1" selectLockedCells="1"/>
  <mergeCells count="63">
    <mergeCell ref="C66:F66"/>
    <mergeCell ref="C68:F68"/>
    <mergeCell ref="C41:D45"/>
    <mergeCell ref="C24:D25"/>
    <mergeCell ref="H24:K24"/>
    <mergeCell ref="C34:D36"/>
    <mergeCell ref="C32:D33"/>
    <mergeCell ref="E32:F33"/>
    <mergeCell ref="G32:G33"/>
    <mergeCell ref="H32:K32"/>
    <mergeCell ref="C39:D40"/>
    <mergeCell ref="E39:F40"/>
    <mergeCell ref="G39:G40"/>
    <mergeCell ref="H39:K39"/>
    <mergeCell ref="I66:N66"/>
    <mergeCell ref="I68:N68"/>
    <mergeCell ref="C7:E7"/>
    <mergeCell ref="C8:E8"/>
    <mergeCell ref="C9:E9"/>
    <mergeCell ref="C10:E10"/>
    <mergeCell ref="C11:E11"/>
    <mergeCell ref="C12:E12"/>
    <mergeCell ref="C13:E13"/>
    <mergeCell ref="C14:E14"/>
    <mergeCell ref="G24:G25"/>
    <mergeCell ref="E24:F25"/>
    <mergeCell ref="F12:J12"/>
    <mergeCell ref="F13:J13"/>
    <mergeCell ref="F14:J14"/>
    <mergeCell ref="N41:O46"/>
    <mergeCell ref="M41:M46"/>
    <mergeCell ref="L16:N16"/>
    <mergeCell ref="M32:M33"/>
    <mergeCell ref="M34:M37"/>
    <mergeCell ref="M39:M40"/>
    <mergeCell ref="L32:L33"/>
    <mergeCell ref="L24:L25"/>
    <mergeCell ref="M24:M25"/>
    <mergeCell ref="M26:M30"/>
    <mergeCell ref="L39:L40"/>
    <mergeCell ref="N39:O40"/>
    <mergeCell ref="I70:N70"/>
    <mergeCell ref="C70:F70"/>
    <mergeCell ref="C3:O3"/>
    <mergeCell ref="K10:O12"/>
    <mergeCell ref="F7:O7"/>
    <mergeCell ref="F8:O9"/>
    <mergeCell ref="C26:D29"/>
    <mergeCell ref="H53:K53"/>
    <mergeCell ref="L53:N53"/>
    <mergeCell ref="E53:F53"/>
    <mergeCell ref="N24:O25"/>
    <mergeCell ref="N26:O30"/>
    <mergeCell ref="N32:O33"/>
    <mergeCell ref="N34:O37"/>
    <mergeCell ref="F10:J10"/>
    <mergeCell ref="F11:J11"/>
    <mergeCell ref="C88:F88"/>
    <mergeCell ref="C90:F90"/>
    <mergeCell ref="C92:F92"/>
    <mergeCell ref="I88:N88"/>
    <mergeCell ref="I90:N90"/>
    <mergeCell ref="I92:N92"/>
  </mergeCells>
  <dataValidations count="2">
    <dataValidation type="whole" allowBlank="1" showInputMessage="1" showErrorMessage="1" sqref="H26:K29 H36:K37 H34:K34 H41:K46" xr:uid="{00000000-0002-0000-1800-000000000000}">
      <formula1>0</formula1>
      <formula2>4</formula2>
    </dataValidation>
    <dataValidation type="list" allowBlank="1" showInputMessage="1" showErrorMessage="1" sqref="H30:K30 H35:K35" xr:uid="{00000000-0002-0000-1800-000001000000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B1:P106"/>
  <sheetViews>
    <sheetView topLeftCell="A73" zoomScaleNormal="100" zoomScaleSheetLayoutView="100" workbookViewId="0">
      <selection activeCell="F7" sqref="F7:O7"/>
    </sheetView>
  </sheetViews>
  <sheetFormatPr defaultColWidth="9.140625" defaultRowHeight="15" x14ac:dyDescent="0.25"/>
  <cols>
    <col min="1" max="1" width="9.140625" style="80"/>
    <col min="2" max="2" width="3.42578125" style="80" customWidth="1"/>
    <col min="3" max="3" width="3.5703125" style="80" customWidth="1"/>
    <col min="4" max="4" width="12.85546875" style="80" customWidth="1"/>
    <col min="5" max="5" width="3.7109375" style="80" customWidth="1"/>
    <col min="6" max="6" width="18.42578125" style="80" customWidth="1"/>
    <col min="7" max="7" width="11.7109375" style="80" customWidth="1"/>
    <col min="8" max="11" width="4.28515625" style="80" customWidth="1"/>
    <col min="12" max="12" width="10.5703125" style="80" customWidth="1"/>
    <col min="13" max="13" width="8.42578125" style="80" customWidth="1"/>
    <col min="14" max="14" width="8.7109375" style="80" customWidth="1"/>
    <col min="15" max="15" width="4.42578125" style="80" customWidth="1"/>
    <col min="16" max="16" width="3.85546875" style="80" customWidth="1"/>
    <col min="17" max="16384" width="9.140625" style="80"/>
  </cols>
  <sheetData>
    <row r="1" spans="2:16" ht="15.75" thickBot="1" x14ac:dyDescent="0.3"/>
    <row r="2" spans="2:16" ht="15.75" thickTop="1" x14ac:dyDescent="0.25">
      <c r="B2" s="3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67" t="s">
        <v>231</v>
      </c>
    </row>
    <row r="3" spans="2:16" ht="15.75" x14ac:dyDescent="0.25">
      <c r="B3" s="5"/>
      <c r="C3" s="569" t="s">
        <v>51</v>
      </c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6"/>
    </row>
    <row r="4" spans="2:16" ht="9.9499999999999993" customHeight="1" x14ac:dyDescent="0.25">
      <c r="B4" s="5"/>
      <c r="C4" s="62"/>
      <c r="D4" s="62"/>
      <c r="E4" s="62"/>
      <c r="F4" s="62"/>
      <c r="G4" s="62"/>
      <c r="H4" s="2"/>
      <c r="I4" s="2"/>
      <c r="J4" s="2"/>
      <c r="K4" s="2"/>
      <c r="L4" s="2"/>
      <c r="M4" s="2"/>
      <c r="N4" s="2"/>
      <c r="O4" s="2"/>
      <c r="P4" s="6"/>
    </row>
    <row r="5" spans="2:16" x14ac:dyDescent="0.25">
      <c r="B5" s="5"/>
      <c r="C5" s="60" t="s">
        <v>113</v>
      </c>
      <c r="D5" s="42"/>
      <c r="E5" s="42"/>
      <c r="F5" s="42"/>
      <c r="G5" s="42"/>
      <c r="H5" s="2"/>
      <c r="I5" s="2"/>
      <c r="J5" s="2"/>
      <c r="K5" s="2"/>
      <c r="L5" s="2"/>
      <c r="M5" s="2"/>
      <c r="N5" s="2"/>
      <c r="O5" s="2"/>
      <c r="P5" s="6"/>
    </row>
    <row r="6" spans="2:16" ht="9.6" customHeight="1" thickBot="1" x14ac:dyDescent="0.3">
      <c r="B6" s="5"/>
      <c r="C6" s="42"/>
      <c r="D6" s="42"/>
      <c r="E6" s="42"/>
      <c r="F6" s="42"/>
      <c r="G6" s="42"/>
      <c r="H6" s="2"/>
      <c r="I6" s="2"/>
      <c r="J6" s="2"/>
      <c r="K6" s="2"/>
      <c r="L6" s="2"/>
      <c r="M6" s="2"/>
      <c r="N6" s="2"/>
      <c r="O6" s="2"/>
      <c r="P6" s="6"/>
    </row>
    <row r="7" spans="2:16" ht="23.25" customHeight="1" thickBot="1" x14ac:dyDescent="0.3">
      <c r="B7" s="5"/>
      <c r="C7" s="587" t="s">
        <v>112</v>
      </c>
      <c r="D7" s="588"/>
      <c r="E7" s="589"/>
      <c r="F7" s="499"/>
      <c r="G7" s="500"/>
      <c r="H7" s="500"/>
      <c r="I7" s="500"/>
      <c r="J7" s="500"/>
      <c r="K7" s="500"/>
      <c r="L7" s="500"/>
      <c r="M7" s="500"/>
      <c r="N7" s="500"/>
      <c r="O7" s="500"/>
      <c r="P7" s="6"/>
    </row>
    <row r="8" spans="2:16" ht="13.5" customHeight="1" x14ac:dyDescent="0.25">
      <c r="B8" s="5"/>
      <c r="C8" s="590" t="s">
        <v>53</v>
      </c>
      <c r="D8" s="591"/>
      <c r="E8" s="592"/>
      <c r="F8" s="499"/>
      <c r="G8" s="500"/>
      <c r="H8" s="500"/>
      <c r="I8" s="500"/>
      <c r="J8" s="500"/>
      <c r="K8" s="500"/>
      <c r="L8" s="500"/>
      <c r="M8" s="500"/>
      <c r="N8" s="500"/>
      <c r="O8" s="500"/>
      <c r="P8" s="6"/>
    </row>
    <row r="9" spans="2:16" ht="15.75" thickBot="1" x14ac:dyDescent="0.3">
      <c r="B9" s="5"/>
      <c r="C9" s="593" t="s">
        <v>54</v>
      </c>
      <c r="D9" s="594"/>
      <c r="E9" s="595"/>
      <c r="F9" s="499"/>
      <c r="G9" s="500"/>
      <c r="H9" s="500"/>
      <c r="I9" s="500"/>
      <c r="J9" s="500"/>
      <c r="K9" s="500"/>
      <c r="L9" s="500"/>
      <c r="M9" s="500"/>
      <c r="N9" s="500"/>
      <c r="O9" s="500"/>
      <c r="P9" s="6"/>
    </row>
    <row r="10" spans="2:16" ht="26.25" customHeight="1" thickBot="1" x14ac:dyDescent="0.3">
      <c r="B10" s="5"/>
      <c r="C10" s="584" t="s">
        <v>55</v>
      </c>
      <c r="D10" s="585"/>
      <c r="E10" s="586"/>
      <c r="F10" s="511"/>
      <c r="G10" s="512"/>
      <c r="H10" s="512"/>
      <c r="I10" s="512"/>
      <c r="J10" s="512"/>
      <c r="K10" s="570" t="s">
        <v>125</v>
      </c>
      <c r="L10" s="571"/>
      <c r="M10" s="571"/>
      <c r="N10" s="571"/>
      <c r="O10" s="571"/>
      <c r="P10" s="6"/>
    </row>
    <row r="11" spans="2:16" ht="26.25" customHeight="1" thickBot="1" x14ac:dyDescent="0.3">
      <c r="B11" s="5"/>
      <c r="C11" s="584" t="s">
        <v>1</v>
      </c>
      <c r="D11" s="585"/>
      <c r="E11" s="586"/>
      <c r="F11" s="515"/>
      <c r="G11" s="516"/>
      <c r="H11" s="516"/>
      <c r="I11" s="516"/>
      <c r="J11" s="516"/>
      <c r="K11" s="570"/>
      <c r="L11" s="571"/>
      <c r="M11" s="571"/>
      <c r="N11" s="571"/>
      <c r="O11" s="571"/>
      <c r="P11" s="6"/>
    </row>
    <row r="12" spans="2:16" ht="26.25" customHeight="1" thickBot="1" x14ac:dyDescent="0.3">
      <c r="B12" s="5"/>
      <c r="C12" s="584" t="s">
        <v>71</v>
      </c>
      <c r="D12" s="585"/>
      <c r="E12" s="586"/>
      <c r="F12" s="515"/>
      <c r="G12" s="516"/>
      <c r="H12" s="516"/>
      <c r="I12" s="516"/>
      <c r="J12" s="516"/>
      <c r="K12" s="570"/>
      <c r="L12" s="571"/>
      <c r="M12" s="571"/>
      <c r="N12" s="571"/>
      <c r="O12" s="571"/>
      <c r="P12" s="6"/>
    </row>
    <row r="13" spans="2:16" ht="26.25" customHeight="1" thickBot="1" x14ac:dyDescent="0.3">
      <c r="B13" s="5"/>
      <c r="C13" s="584" t="s">
        <v>56</v>
      </c>
      <c r="D13" s="585"/>
      <c r="E13" s="586"/>
      <c r="F13" s="515"/>
      <c r="G13" s="516"/>
      <c r="H13" s="516"/>
      <c r="I13" s="516"/>
      <c r="J13" s="516"/>
      <c r="K13" s="2"/>
      <c r="L13" s="2"/>
      <c r="M13" s="2"/>
      <c r="N13" s="218"/>
      <c r="O13" s="218"/>
      <c r="P13" s="6"/>
    </row>
    <row r="14" spans="2:16" ht="26.25" customHeight="1" thickBot="1" x14ac:dyDescent="0.3">
      <c r="B14" s="5"/>
      <c r="C14" s="584" t="s">
        <v>57</v>
      </c>
      <c r="D14" s="585"/>
      <c r="E14" s="586"/>
      <c r="F14" s="515"/>
      <c r="G14" s="516"/>
      <c r="H14" s="516"/>
      <c r="I14" s="516"/>
      <c r="J14" s="516"/>
      <c r="K14" s="2"/>
      <c r="L14" s="2"/>
      <c r="M14" s="2"/>
      <c r="N14" s="228"/>
      <c r="O14" s="228"/>
      <c r="P14" s="6"/>
    </row>
    <row r="15" spans="2:16" ht="10.5" customHeight="1" x14ac:dyDescent="0.25">
      <c r="B15" s="5"/>
      <c r="C15" s="63"/>
      <c r="D15" s="63"/>
      <c r="E15" s="63"/>
      <c r="F15" s="63"/>
      <c r="G15" s="63"/>
      <c r="H15" s="63"/>
      <c r="I15" s="63"/>
      <c r="J15" s="63"/>
      <c r="K15" s="2" t="s">
        <v>171</v>
      </c>
      <c r="L15" s="63"/>
      <c r="M15" s="63"/>
      <c r="N15" s="63"/>
      <c r="O15" s="63"/>
      <c r="P15" s="6"/>
    </row>
    <row r="16" spans="2:16" x14ac:dyDescent="0.25">
      <c r="B16" s="5"/>
      <c r="C16" s="63"/>
      <c r="D16" s="63"/>
      <c r="E16" s="63"/>
      <c r="F16" s="63"/>
      <c r="G16" s="63"/>
      <c r="H16" s="63"/>
      <c r="I16" s="63"/>
      <c r="J16" s="63"/>
      <c r="K16" s="2"/>
      <c r="L16" s="333" t="s">
        <v>52</v>
      </c>
      <c r="M16" s="333"/>
      <c r="N16" s="333"/>
      <c r="O16" s="63"/>
      <c r="P16" s="6"/>
    </row>
    <row r="17" spans="2:16" ht="9.9499999999999993" customHeight="1" x14ac:dyDescent="0.25">
      <c r="B17" s="5"/>
      <c r="C17" s="63"/>
      <c r="D17" s="63"/>
      <c r="E17" s="63"/>
      <c r="F17" s="63"/>
      <c r="G17" s="63"/>
      <c r="H17" s="63"/>
      <c r="I17" s="63"/>
      <c r="J17" s="63"/>
      <c r="K17" s="2"/>
      <c r="L17" s="63"/>
      <c r="M17" s="63"/>
      <c r="N17" s="63"/>
      <c r="O17" s="63"/>
      <c r="P17" s="6"/>
    </row>
    <row r="18" spans="2:16" x14ac:dyDescent="0.25">
      <c r="B18" s="5"/>
      <c r="C18" s="60" t="s">
        <v>114</v>
      </c>
      <c r="D18" s="42"/>
      <c r="E18" s="42"/>
      <c r="F18" s="42"/>
      <c r="G18" s="42"/>
      <c r="H18" s="2"/>
      <c r="I18" s="2"/>
      <c r="J18" s="2"/>
      <c r="K18" s="2"/>
      <c r="L18" s="2"/>
      <c r="M18" s="2"/>
      <c r="N18" s="2"/>
      <c r="O18" s="262"/>
      <c r="P18" s="6"/>
    </row>
    <row r="19" spans="2:16" x14ac:dyDescent="0.25">
      <c r="B19" s="5"/>
      <c r="C19" s="60"/>
      <c r="D19" s="42"/>
      <c r="E19" s="42"/>
      <c r="F19" s="42"/>
      <c r="G19" s="42"/>
      <c r="H19" s="2"/>
      <c r="I19" s="2"/>
      <c r="J19" s="2"/>
      <c r="K19" s="2"/>
      <c r="L19" s="2"/>
      <c r="M19" s="2"/>
      <c r="N19" s="2"/>
      <c r="O19" s="2"/>
      <c r="P19" s="6"/>
    </row>
    <row r="20" spans="2:16" ht="12" customHeight="1" x14ac:dyDescent="0.25">
      <c r="B20" s="5"/>
      <c r="C20" s="64" t="s">
        <v>32</v>
      </c>
      <c r="D20" s="65" t="s">
        <v>175</v>
      </c>
      <c r="E20" s="65"/>
      <c r="F20" s="66"/>
      <c r="G20" s="66"/>
      <c r="H20" s="2"/>
      <c r="I20" s="2"/>
      <c r="J20" s="2"/>
      <c r="K20" s="2"/>
      <c r="L20" s="2"/>
      <c r="M20" s="2"/>
      <c r="N20" s="216">
        <v>800</v>
      </c>
      <c r="O20" s="2"/>
      <c r="P20" s="6"/>
    </row>
    <row r="21" spans="2:16" ht="12" customHeight="1" x14ac:dyDescent="0.25">
      <c r="B21" s="5"/>
      <c r="C21" s="64" t="s">
        <v>33</v>
      </c>
      <c r="D21" s="65" t="s">
        <v>176</v>
      </c>
      <c r="E21" s="65"/>
      <c r="F21" s="66"/>
      <c r="G21" s="66"/>
      <c r="H21" s="2"/>
      <c r="I21" s="2"/>
      <c r="J21" s="2"/>
      <c r="K21" s="2"/>
      <c r="L21" s="2"/>
      <c r="M21" s="2"/>
      <c r="N21" s="216">
        <v>400</v>
      </c>
      <c r="O21" s="2"/>
      <c r="P21" s="6"/>
    </row>
    <row r="22" spans="2:16" ht="12" customHeight="1" x14ac:dyDescent="0.25">
      <c r="B22" s="5"/>
      <c r="C22" s="64" t="s">
        <v>34</v>
      </c>
      <c r="D22" s="65" t="s">
        <v>174</v>
      </c>
      <c r="E22" s="65"/>
      <c r="F22" s="66"/>
      <c r="G22" s="66"/>
      <c r="H22" s="2"/>
      <c r="I22" s="2"/>
      <c r="J22" s="2"/>
      <c r="K22" s="2"/>
      <c r="L22" s="2"/>
      <c r="M22" s="2"/>
      <c r="N22" s="2"/>
      <c r="O22" s="216">
        <v>400</v>
      </c>
      <c r="P22" s="6"/>
    </row>
    <row r="23" spans="2:16" ht="9.9499999999999993" customHeight="1" x14ac:dyDescent="0.25">
      <c r="B23" s="5"/>
      <c r="C23" s="66"/>
      <c r="D23" s="66"/>
      <c r="E23" s="66"/>
      <c r="F23" s="66"/>
      <c r="G23" s="66"/>
      <c r="H23" s="2"/>
      <c r="I23" s="2"/>
      <c r="J23" s="2"/>
      <c r="K23" s="2"/>
      <c r="L23" s="2"/>
      <c r="M23" s="2"/>
      <c r="N23" s="2"/>
      <c r="O23" s="2"/>
      <c r="P23" s="6"/>
    </row>
    <row r="24" spans="2:16" ht="30" customHeight="1" x14ac:dyDescent="0.25">
      <c r="B24" s="5"/>
      <c r="C24" s="582" t="s">
        <v>31</v>
      </c>
      <c r="D24" s="582"/>
      <c r="E24" s="581" t="s">
        <v>162</v>
      </c>
      <c r="F24" s="581"/>
      <c r="G24" s="582" t="s">
        <v>165</v>
      </c>
      <c r="H24" s="581" t="s">
        <v>164</v>
      </c>
      <c r="I24" s="581"/>
      <c r="J24" s="581"/>
      <c r="K24" s="581"/>
      <c r="L24" s="581" t="s">
        <v>166</v>
      </c>
      <c r="M24" s="582" t="s">
        <v>172</v>
      </c>
      <c r="N24" s="581" t="s">
        <v>19</v>
      </c>
      <c r="O24" s="581"/>
      <c r="P24" s="6"/>
    </row>
    <row r="25" spans="2:16" x14ac:dyDescent="0.25">
      <c r="B25" s="5"/>
      <c r="C25" s="596"/>
      <c r="D25" s="596"/>
      <c r="E25" s="581"/>
      <c r="F25" s="581"/>
      <c r="G25" s="582"/>
      <c r="H25" s="261" t="s">
        <v>107</v>
      </c>
      <c r="I25" s="261" t="s">
        <v>108</v>
      </c>
      <c r="J25" s="261" t="s">
        <v>163</v>
      </c>
      <c r="K25" s="261" t="s">
        <v>109</v>
      </c>
      <c r="L25" s="581"/>
      <c r="M25" s="582"/>
      <c r="N25" s="581"/>
      <c r="O25" s="581"/>
      <c r="P25" s="6"/>
    </row>
    <row r="26" spans="2:16" ht="23.25" customHeight="1" x14ac:dyDescent="0.25">
      <c r="B26" s="5"/>
      <c r="C26" s="572" t="s">
        <v>168</v>
      </c>
      <c r="D26" s="573"/>
      <c r="E26" s="224" t="s">
        <v>154</v>
      </c>
      <c r="F26" s="233" t="s">
        <v>87</v>
      </c>
      <c r="G26" s="265">
        <v>10</v>
      </c>
      <c r="H26" s="236">
        <v>4</v>
      </c>
      <c r="I26" s="236">
        <v>4</v>
      </c>
      <c r="J26" s="236">
        <v>4</v>
      </c>
      <c r="K26" s="236">
        <v>4</v>
      </c>
      <c r="L26" s="265">
        <f>G26*(SUM(H26:K26))</f>
        <v>160</v>
      </c>
      <c r="M26" s="583">
        <f>SUM(L26:L30)/$N$20*C30</f>
        <v>50</v>
      </c>
      <c r="N26" s="582" t="str">
        <f>IF(AND(SUM(H30:K30)=16,$M$26&gt;=29.5%),"TERAMPIL","BELUM TERAMPIL")</f>
        <v>TERAMPIL</v>
      </c>
      <c r="O26" s="582"/>
      <c r="P26" s="6"/>
    </row>
    <row r="27" spans="2:16" ht="23.25" customHeight="1" x14ac:dyDescent="0.25">
      <c r="B27" s="5"/>
      <c r="C27" s="574"/>
      <c r="D27" s="575"/>
      <c r="E27" s="224" t="s">
        <v>155</v>
      </c>
      <c r="F27" s="233" t="s">
        <v>88</v>
      </c>
      <c r="G27" s="265">
        <v>6</v>
      </c>
      <c r="H27" s="236">
        <v>4</v>
      </c>
      <c r="I27" s="236">
        <v>4</v>
      </c>
      <c r="J27" s="236">
        <v>4</v>
      </c>
      <c r="K27" s="236">
        <v>4</v>
      </c>
      <c r="L27" s="265">
        <f t="shared" ref="L27:L30" si="0">G27*(SUM(H27:K27))</f>
        <v>96</v>
      </c>
      <c r="M27" s="583"/>
      <c r="N27" s="582"/>
      <c r="O27" s="582"/>
      <c r="P27" s="6"/>
    </row>
    <row r="28" spans="2:16" ht="23.25" customHeight="1" x14ac:dyDescent="0.25">
      <c r="B28" s="5"/>
      <c r="C28" s="574"/>
      <c r="D28" s="575"/>
      <c r="E28" s="224" t="s">
        <v>156</v>
      </c>
      <c r="F28" s="233" t="s">
        <v>89</v>
      </c>
      <c r="G28" s="265">
        <v>4</v>
      </c>
      <c r="H28" s="236">
        <v>4</v>
      </c>
      <c r="I28" s="236">
        <v>4</v>
      </c>
      <c r="J28" s="236">
        <v>4</v>
      </c>
      <c r="K28" s="236">
        <v>4</v>
      </c>
      <c r="L28" s="265">
        <f t="shared" si="0"/>
        <v>64</v>
      </c>
      <c r="M28" s="583"/>
      <c r="N28" s="582"/>
      <c r="O28" s="582"/>
      <c r="P28" s="6"/>
    </row>
    <row r="29" spans="2:16" ht="23.25" customHeight="1" x14ac:dyDescent="0.25">
      <c r="B29" s="5"/>
      <c r="C29" s="574"/>
      <c r="D29" s="575"/>
      <c r="E29" s="224" t="s">
        <v>157</v>
      </c>
      <c r="F29" s="233" t="s">
        <v>90</v>
      </c>
      <c r="G29" s="265">
        <v>8</v>
      </c>
      <c r="H29" s="236">
        <v>4</v>
      </c>
      <c r="I29" s="236">
        <v>4</v>
      </c>
      <c r="J29" s="236">
        <v>4</v>
      </c>
      <c r="K29" s="236">
        <v>4</v>
      </c>
      <c r="L29" s="265">
        <f t="shared" si="0"/>
        <v>128</v>
      </c>
      <c r="M29" s="583"/>
      <c r="N29" s="582"/>
      <c r="O29" s="582"/>
      <c r="P29" s="6"/>
    </row>
    <row r="30" spans="2:16" ht="27.75" customHeight="1" x14ac:dyDescent="0.25">
      <c r="B30" s="5"/>
      <c r="C30" s="248">
        <v>50</v>
      </c>
      <c r="D30" s="249" t="s">
        <v>180</v>
      </c>
      <c r="E30" s="224" t="s">
        <v>158</v>
      </c>
      <c r="F30" s="234" t="s">
        <v>173</v>
      </c>
      <c r="G30" s="265">
        <v>22</v>
      </c>
      <c r="H30" s="236">
        <v>4</v>
      </c>
      <c r="I30" s="236">
        <v>4</v>
      </c>
      <c r="J30" s="236">
        <v>4</v>
      </c>
      <c r="K30" s="236">
        <v>4</v>
      </c>
      <c r="L30" s="265">
        <f t="shared" si="0"/>
        <v>352</v>
      </c>
      <c r="M30" s="583"/>
      <c r="N30" s="582"/>
      <c r="O30" s="582"/>
      <c r="P30" s="6"/>
    </row>
    <row r="31" spans="2:16" ht="23.25" customHeight="1" x14ac:dyDescent="0.25">
      <c r="B31" s="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6"/>
    </row>
    <row r="32" spans="2:16" ht="24" customHeight="1" x14ac:dyDescent="0.25">
      <c r="B32" s="5"/>
      <c r="C32" s="582" t="s">
        <v>31</v>
      </c>
      <c r="D32" s="582"/>
      <c r="E32" s="581" t="s">
        <v>162</v>
      </c>
      <c r="F32" s="581"/>
      <c r="G32" s="582" t="s">
        <v>165</v>
      </c>
      <c r="H32" s="581" t="s">
        <v>164</v>
      </c>
      <c r="I32" s="581"/>
      <c r="J32" s="581"/>
      <c r="K32" s="581"/>
      <c r="L32" s="581" t="s">
        <v>166</v>
      </c>
      <c r="M32" s="581" t="s">
        <v>167</v>
      </c>
      <c r="N32" s="581" t="s">
        <v>19</v>
      </c>
      <c r="O32" s="581"/>
      <c r="P32" s="6"/>
    </row>
    <row r="33" spans="2:16" x14ac:dyDescent="0.25">
      <c r="B33" s="5"/>
      <c r="C33" s="596"/>
      <c r="D33" s="596"/>
      <c r="E33" s="581"/>
      <c r="F33" s="581"/>
      <c r="G33" s="582"/>
      <c r="H33" s="261" t="s">
        <v>107</v>
      </c>
      <c r="I33" s="261" t="s">
        <v>108</v>
      </c>
      <c r="J33" s="261" t="s">
        <v>163</v>
      </c>
      <c r="K33" s="261" t="s">
        <v>109</v>
      </c>
      <c r="L33" s="581"/>
      <c r="M33" s="581"/>
      <c r="N33" s="581"/>
      <c r="O33" s="581"/>
      <c r="P33" s="6"/>
    </row>
    <row r="34" spans="2:16" ht="22.5" customHeight="1" x14ac:dyDescent="0.25">
      <c r="B34" s="5"/>
      <c r="C34" s="572" t="s">
        <v>169</v>
      </c>
      <c r="D34" s="573"/>
      <c r="E34" s="235" t="s">
        <v>154</v>
      </c>
      <c r="F34" s="36" t="s">
        <v>45</v>
      </c>
      <c r="G34" s="231">
        <v>8</v>
      </c>
      <c r="H34" s="237">
        <v>4</v>
      </c>
      <c r="I34" s="237">
        <v>4</v>
      </c>
      <c r="J34" s="237">
        <v>4</v>
      </c>
      <c r="K34" s="237">
        <v>4</v>
      </c>
      <c r="L34" s="265">
        <f>G34*(SUM(H34:K34))</f>
        <v>128</v>
      </c>
      <c r="M34" s="583">
        <f>SUM(L34:L37)/$N$21*C37</f>
        <v>22</v>
      </c>
      <c r="N34" s="582" t="str">
        <f>IF(AND(SUM(H35:K35)=16,$M$34&gt;=14.5%),"TERAMPIL","BELUM TERAMPIL")</f>
        <v>BELUM TERAMPIL</v>
      </c>
      <c r="O34" s="582"/>
      <c r="P34" s="6"/>
    </row>
    <row r="35" spans="2:16" ht="22.5" customHeight="1" x14ac:dyDescent="0.25">
      <c r="B35" s="5"/>
      <c r="C35" s="574"/>
      <c r="D35" s="575"/>
      <c r="E35" s="235" t="s">
        <v>155</v>
      </c>
      <c r="F35" s="36" t="s">
        <v>159</v>
      </c>
      <c r="G35" s="231">
        <v>12</v>
      </c>
      <c r="H35" s="237">
        <v>4</v>
      </c>
      <c r="I35" s="237">
        <v>4</v>
      </c>
      <c r="J35" s="237">
        <v>0</v>
      </c>
      <c r="K35" s="237">
        <v>4</v>
      </c>
      <c r="L35" s="265">
        <f t="shared" ref="L35:L37" si="1">G35*(SUM(H35:K35))</f>
        <v>144</v>
      </c>
      <c r="M35" s="583"/>
      <c r="N35" s="582"/>
      <c r="O35" s="582"/>
      <c r="P35" s="6"/>
    </row>
    <row r="36" spans="2:16" ht="22.5" customHeight="1" x14ac:dyDescent="0.25">
      <c r="B36" s="5"/>
      <c r="C36" s="574"/>
      <c r="D36" s="575"/>
      <c r="E36" s="235" t="s">
        <v>156</v>
      </c>
      <c r="F36" s="36" t="s">
        <v>67</v>
      </c>
      <c r="G36" s="231">
        <v>1</v>
      </c>
      <c r="H36" s="237">
        <v>4</v>
      </c>
      <c r="I36" s="237">
        <v>4</v>
      </c>
      <c r="J36" s="237">
        <v>4</v>
      </c>
      <c r="K36" s="237">
        <v>4</v>
      </c>
      <c r="L36" s="265">
        <f t="shared" si="1"/>
        <v>16</v>
      </c>
      <c r="M36" s="583"/>
      <c r="N36" s="582"/>
      <c r="O36" s="582"/>
      <c r="P36" s="6"/>
    </row>
    <row r="37" spans="2:16" ht="22.5" customHeight="1" x14ac:dyDescent="0.25">
      <c r="B37" s="5"/>
      <c r="C37" s="250">
        <v>25</v>
      </c>
      <c r="D37" s="251" t="s">
        <v>180</v>
      </c>
      <c r="E37" s="235" t="s">
        <v>157</v>
      </c>
      <c r="F37" s="36" t="s">
        <v>68</v>
      </c>
      <c r="G37" s="231">
        <v>4</v>
      </c>
      <c r="H37" s="237">
        <v>4</v>
      </c>
      <c r="I37" s="237">
        <v>4</v>
      </c>
      <c r="J37" s="237">
        <v>4</v>
      </c>
      <c r="K37" s="237">
        <v>4</v>
      </c>
      <c r="L37" s="265">
        <f t="shared" si="1"/>
        <v>64</v>
      </c>
      <c r="M37" s="583"/>
      <c r="N37" s="582"/>
      <c r="O37" s="582"/>
      <c r="P37" s="6"/>
    </row>
    <row r="38" spans="2:16" ht="23.25" customHeight="1" x14ac:dyDescent="0.25">
      <c r="B38" s="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6"/>
    </row>
    <row r="39" spans="2:16" x14ac:dyDescent="0.25">
      <c r="B39" s="5"/>
      <c r="C39" s="582" t="s">
        <v>31</v>
      </c>
      <c r="D39" s="582"/>
      <c r="E39" s="581" t="s">
        <v>162</v>
      </c>
      <c r="F39" s="581"/>
      <c r="G39" s="582" t="s">
        <v>165</v>
      </c>
      <c r="H39" s="581" t="s">
        <v>164</v>
      </c>
      <c r="I39" s="581"/>
      <c r="J39" s="581"/>
      <c r="K39" s="581"/>
      <c r="L39" s="581" t="s">
        <v>166</v>
      </c>
      <c r="M39" s="581" t="s">
        <v>167</v>
      </c>
      <c r="N39" s="581" t="s">
        <v>19</v>
      </c>
      <c r="O39" s="581"/>
      <c r="P39" s="6"/>
    </row>
    <row r="40" spans="2:16" x14ac:dyDescent="0.25">
      <c r="B40" s="5"/>
      <c r="C40" s="596"/>
      <c r="D40" s="596"/>
      <c r="E40" s="581"/>
      <c r="F40" s="581"/>
      <c r="G40" s="582"/>
      <c r="H40" s="261" t="s">
        <v>107</v>
      </c>
      <c r="I40" s="261" t="s">
        <v>108</v>
      </c>
      <c r="J40" s="261" t="s">
        <v>163</v>
      </c>
      <c r="K40" s="261" t="s">
        <v>109</v>
      </c>
      <c r="L40" s="581"/>
      <c r="M40" s="581"/>
      <c r="N40" s="581"/>
      <c r="O40" s="581"/>
      <c r="P40" s="6"/>
    </row>
    <row r="41" spans="2:16" ht="22.5" customHeight="1" x14ac:dyDescent="0.25">
      <c r="B41" s="5"/>
      <c r="C41" s="572" t="s">
        <v>170</v>
      </c>
      <c r="D41" s="573"/>
      <c r="E41" s="235" t="s">
        <v>154</v>
      </c>
      <c r="F41" s="36" t="s">
        <v>45</v>
      </c>
      <c r="G41" s="231">
        <v>8</v>
      </c>
      <c r="H41" s="237">
        <v>4</v>
      </c>
      <c r="I41" s="237">
        <v>4</v>
      </c>
      <c r="J41" s="237">
        <v>4</v>
      </c>
      <c r="K41" s="237">
        <v>4</v>
      </c>
      <c r="L41" s="265">
        <f>G41*(SUM(H41:K41))</f>
        <v>128</v>
      </c>
      <c r="M41" s="583">
        <f>SUM(L41:L46)/$O$22*C46</f>
        <v>25</v>
      </c>
      <c r="N41" s="582" t="str">
        <f>IF($M$41&gt;=14.5%,"TERAMPIL","BELUM TERAMPIL")</f>
        <v>TERAMPIL</v>
      </c>
      <c r="O41" s="582"/>
      <c r="P41" s="6"/>
    </row>
    <row r="42" spans="2:16" ht="22.5" customHeight="1" x14ac:dyDescent="0.25">
      <c r="B42" s="5"/>
      <c r="C42" s="574"/>
      <c r="D42" s="575"/>
      <c r="E42" s="235" t="s">
        <v>155</v>
      </c>
      <c r="F42" s="36" t="s">
        <v>46</v>
      </c>
      <c r="G42" s="231">
        <v>4</v>
      </c>
      <c r="H42" s="237">
        <v>4</v>
      </c>
      <c r="I42" s="237">
        <v>4</v>
      </c>
      <c r="J42" s="237">
        <v>4</v>
      </c>
      <c r="K42" s="237">
        <v>4</v>
      </c>
      <c r="L42" s="265">
        <f t="shared" ref="L42:L46" si="2">G42*(SUM(H42:K42))</f>
        <v>64</v>
      </c>
      <c r="M42" s="583"/>
      <c r="N42" s="582"/>
      <c r="O42" s="582"/>
      <c r="P42" s="6"/>
    </row>
    <row r="43" spans="2:16" ht="22.5" customHeight="1" x14ac:dyDescent="0.25">
      <c r="B43" s="5"/>
      <c r="C43" s="574"/>
      <c r="D43" s="575"/>
      <c r="E43" s="235" t="s">
        <v>156</v>
      </c>
      <c r="F43" s="36" t="s">
        <v>47</v>
      </c>
      <c r="G43" s="231">
        <v>4</v>
      </c>
      <c r="H43" s="237">
        <v>4</v>
      </c>
      <c r="I43" s="237">
        <v>4</v>
      </c>
      <c r="J43" s="237">
        <v>4</v>
      </c>
      <c r="K43" s="237">
        <v>4</v>
      </c>
      <c r="L43" s="265">
        <f t="shared" si="2"/>
        <v>64</v>
      </c>
      <c r="M43" s="583"/>
      <c r="N43" s="582"/>
      <c r="O43" s="582"/>
      <c r="P43" s="6"/>
    </row>
    <row r="44" spans="2:16" ht="22.5" customHeight="1" x14ac:dyDescent="0.25">
      <c r="B44" s="5"/>
      <c r="C44" s="574"/>
      <c r="D44" s="575"/>
      <c r="E44" s="235" t="s">
        <v>157</v>
      </c>
      <c r="F44" s="36" t="s">
        <v>48</v>
      </c>
      <c r="G44" s="231">
        <v>2</v>
      </c>
      <c r="H44" s="237">
        <v>4</v>
      </c>
      <c r="I44" s="237">
        <v>4</v>
      </c>
      <c r="J44" s="237">
        <v>4</v>
      </c>
      <c r="K44" s="237">
        <v>4</v>
      </c>
      <c r="L44" s="265">
        <f t="shared" si="2"/>
        <v>32</v>
      </c>
      <c r="M44" s="583"/>
      <c r="N44" s="582"/>
      <c r="O44" s="582"/>
      <c r="P44" s="6"/>
    </row>
    <row r="45" spans="2:16" ht="22.5" customHeight="1" x14ac:dyDescent="0.25">
      <c r="B45" s="5"/>
      <c r="C45" s="574"/>
      <c r="D45" s="575"/>
      <c r="E45" s="235" t="s">
        <v>158</v>
      </c>
      <c r="F45" s="36" t="s">
        <v>49</v>
      </c>
      <c r="G45" s="231">
        <v>4</v>
      </c>
      <c r="H45" s="237">
        <v>4</v>
      </c>
      <c r="I45" s="237">
        <v>4</v>
      </c>
      <c r="J45" s="237">
        <v>4</v>
      </c>
      <c r="K45" s="237">
        <v>4</v>
      </c>
      <c r="L45" s="265">
        <f t="shared" si="2"/>
        <v>64</v>
      </c>
      <c r="M45" s="583"/>
      <c r="N45" s="582"/>
      <c r="O45" s="582"/>
      <c r="P45" s="6"/>
    </row>
    <row r="46" spans="2:16" ht="22.5" customHeight="1" x14ac:dyDescent="0.25">
      <c r="B46" s="5"/>
      <c r="C46" s="250">
        <v>25</v>
      </c>
      <c r="D46" s="251" t="s">
        <v>180</v>
      </c>
      <c r="E46" s="235" t="s">
        <v>160</v>
      </c>
      <c r="F46" s="36" t="s">
        <v>50</v>
      </c>
      <c r="G46" s="231">
        <v>3</v>
      </c>
      <c r="H46" s="237">
        <v>4</v>
      </c>
      <c r="I46" s="237">
        <v>4</v>
      </c>
      <c r="J46" s="237">
        <v>4</v>
      </c>
      <c r="K46" s="237">
        <v>4</v>
      </c>
      <c r="L46" s="265">
        <f t="shared" si="2"/>
        <v>48</v>
      </c>
      <c r="M46" s="583"/>
      <c r="N46" s="582"/>
      <c r="O46" s="582"/>
      <c r="P46" s="6"/>
    </row>
    <row r="47" spans="2:16" ht="9.9499999999999993" customHeight="1" thickBot="1" x14ac:dyDescent="0.3">
      <c r="B47" s="27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31"/>
    </row>
    <row r="48" spans="2:16" ht="9.9499999999999993" customHeight="1" thickTop="1" x14ac:dyDescent="0.25"/>
    <row r="49" spans="2:16" ht="9.9499999999999993" customHeight="1" thickBot="1" x14ac:dyDescent="0.3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2:16" ht="9.9499999999999993" customHeight="1" thickTop="1" thickBot="1" x14ac:dyDescent="0.3">
      <c r="B50" s="3"/>
      <c r="C50" s="67"/>
      <c r="D50" s="67"/>
      <c r="E50" s="67"/>
      <c r="F50" s="67"/>
      <c r="G50" s="67"/>
      <c r="H50" s="68"/>
      <c r="I50" s="68"/>
      <c r="J50" s="39"/>
      <c r="K50" s="39"/>
      <c r="L50" s="39"/>
      <c r="M50" s="39"/>
      <c r="N50" s="39"/>
      <c r="O50" s="39"/>
      <c r="P50" s="4"/>
    </row>
    <row r="51" spans="2:16" ht="16.5" customHeight="1" x14ac:dyDescent="0.25">
      <c r="B51" s="5"/>
      <c r="C51" s="48" t="s">
        <v>115</v>
      </c>
      <c r="D51" s="49"/>
      <c r="E51" s="49"/>
      <c r="F51" s="49"/>
      <c r="G51" s="49"/>
      <c r="H51" s="50"/>
      <c r="I51" s="50"/>
      <c r="J51" s="51"/>
      <c r="K51" s="51"/>
      <c r="L51" s="51"/>
      <c r="M51" s="51"/>
      <c r="N51" s="51"/>
      <c r="O51" s="52"/>
      <c r="P51" s="6"/>
    </row>
    <row r="52" spans="2:16" ht="9.9499999999999993" customHeight="1" x14ac:dyDescent="0.25">
      <c r="B52" s="5"/>
      <c r="C52" s="53"/>
      <c r="D52" s="47"/>
      <c r="E52" s="47"/>
      <c r="F52" s="47"/>
      <c r="G52" s="47"/>
      <c r="H52" s="266"/>
      <c r="I52" s="266"/>
      <c r="J52" s="2"/>
      <c r="K52" s="2"/>
      <c r="L52" s="2"/>
      <c r="M52" s="2"/>
      <c r="N52" s="2"/>
      <c r="O52" s="54"/>
      <c r="P52" s="6"/>
    </row>
    <row r="53" spans="2:16" ht="23.1" customHeight="1" x14ac:dyDescent="0.25">
      <c r="B53" s="5"/>
      <c r="C53" s="53"/>
      <c r="D53" s="219" t="s">
        <v>116</v>
      </c>
      <c r="E53" s="580">
        <f>SUM(M26,M34,M41)</f>
        <v>97</v>
      </c>
      <c r="F53" s="580"/>
      <c r="G53" s="47"/>
      <c r="H53" s="576" t="s">
        <v>117</v>
      </c>
      <c r="I53" s="576"/>
      <c r="J53" s="576"/>
      <c r="K53" s="576"/>
      <c r="L53" s="577" t="str">
        <f>IF(AND($N$26="TERAMPIL",$N$34="TERAMPIL",$N$41="TERAMPIL"),"TERAMPIL","BELUM TERAMPIL")</f>
        <v>BELUM TERAMPIL</v>
      </c>
      <c r="M53" s="578"/>
      <c r="N53" s="579"/>
      <c r="O53" s="232"/>
      <c r="P53" s="6"/>
    </row>
    <row r="54" spans="2:16" ht="9.9499999999999993" customHeight="1" thickBot="1" x14ac:dyDescent="0.3">
      <c r="B54" s="5"/>
      <c r="C54" s="55"/>
      <c r="D54" s="56"/>
      <c r="E54" s="56"/>
      <c r="F54" s="56"/>
      <c r="G54" s="56"/>
      <c r="H54" s="57"/>
      <c r="I54" s="57"/>
      <c r="J54" s="58"/>
      <c r="K54" s="58"/>
      <c r="L54" s="58"/>
      <c r="M54" s="58"/>
      <c r="N54" s="58"/>
      <c r="O54" s="59"/>
      <c r="P54" s="6"/>
    </row>
    <row r="55" spans="2:16" ht="9.9499999999999993" customHeight="1" x14ac:dyDescent="0.25">
      <c r="B55" s="5"/>
      <c r="C55" s="47"/>
      <c r="D55" s="47"/>
      <c r="E55" s="47"/>
      <c r="F55" s="47"/>
      <c r="G55" s="47"/>
      <c r="H55" s="266"/>
      <c r="I55" s="266"/>
      <c r="J55" s="2"/>
      <c r="K55" s="2"/>
      <c r="L55" s="2"/>
      <c r="M55" s="2"/>
      <c r="N55" s="2"/>
      <c r="O55" s="2"/>
      <c r="P55" s="6"/>
    </row>
    <row r="56" spans="2:16" ht="15.75" x14ac:dyDescent="0.25">
      <c r="B56" s="5"/>
      <c r="C56" s="60" t="s">
        <v>118</v>
      </c>
      <c r="D56" s="69"/>
      <c r="E56" s="69"/>
      <c r="F56" s="69"/>
      <c r="G56" s="69"/>
      <c r="H56" s="2"/>
      <c r="I56" s="2"/>
      <c r="J56" s="2"/>
      <c r="K56" s="2"/>
      <c r="L56" s="2"/>
      <c r="M56" s="2"/>
      <c r="N56" s="2"/>
      <c r="O56" s="2"/>
      <c r="P56" s="6"/>
    </row>
    <row r="57" spans="2:16" ht="9.9499999999999993" customHeight="1" x14ac:dyDescent="0.25">
      <c r="B57" s="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6"/>
    </row>
    <row r="58" spans="2:16" ht="9.9499999999999993" customHeight="1" x14ac:dyDescent="0.25">
      <c r="B58" s="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6"/>
    </row>
    <row r="59" spans="2:16" ht="9.9499999999999993" customHeight="1" x14ac:dyDescent="0.25">
      <c r="B59" s="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6"/>
    </row>
    <row r="60" spans="2:16" ht="9.9499999999999993" customHeight="1" x14ac:dyDescent="0.25">
      <c r="B60" s="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6"/>
    </row>
    <row r="61" spans="2:16" x14ac:dyDescent="0.25">
      <c r="B61" s="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6"/>
    </row>
    <row r="62" spans="2:16" x14ac:dyDescent="0.25">
      <c r="B62" s="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6"/>
    </row>
    <row r="63" spans="2:16" x14ac:dyDescent="0.25">
      <c r="B63" s="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6"/>
    </row>
    <row r="64" spans="2:16" ht="15.75" thickBot="1" x14ac:dyDescent="0.3">
      <c r="B64" s="5"/>
      <c r="C64" s="61"/>
      <c r="D64" s="61"/>
      <c r="E64" s="61"/>
      <c r="F64" s="61"/>
      <c r="G64" s="2"/>
      <c r="H64" s="2"/>
      <c r="I64" s="61"/>
      <c r="J64" s="61"/>
      <c r="K64" s="61"/>
      <c r="L64" s="61"/>
      <c r="M64" s="61"/>
      <c r="N64" s="61"/>
      <c r="O64" s="2"/>
      <c r="P64" s="6"/>
    </row>
    <row r="65" spans="2:16" x14ac:dyDescent="0.25">
      <c r="B65" s="5"/>
      <c r="C65" s="2" t="s">
        <v>119</v>
      </c>
      <c r="D65" s="2"/>
      <c r="E65" s="2"/>
      <c r="F65" s="2"/>
      <c r="G65" s="2"/>
      <c r="H65" s="2"/>
      <c r="I65" s="2" t="s">
        <v>121</v>
      </c>
      <c r="J65" s="2"/>
      <c r="K65" s="2"/>
      <c r="L65" s="2"/>
      <c r="M65" s="2"/>
      <c r="N65" s="2"/>
      <c r="O65" s="2"/>
      <c r="P65" s="6"/>
    </row>
    <row r="66" spans="2:16" x14ac:dyDescent="0.25">
      <c r="B66" s="5"/>
      <c r="C66" s="568"/>
      <c r="D66" s="568"/>
      <c r="E66" s="568"/>
      <c r="F66" s="568"/>
      <c r="G66" s="262"/>
      <c r="H66" s="2"/>
      <c r="I66" s="568"/>
      <c r="J66" s="568"/>
      <c r="K66" s="568"/>
      <c r="L66" s="568"/>
      <c r="M66" s="568"/>
      <c r="N66" s="568"/>
      <c r="O66" s="2"/>
      <c r="P66" s="6"/>
    </row>
    <row r="67" spans="2:16" x14ac:dyDescent="0.25">
      <c r="B67" s="5"/>
      <c r="C67" s="2" t="s">
        <v>120</v>
      </c>
      <c r="D67" s="2"/>
      <c r="E67" s="2"/>
      <c r="F67" s="2"/>
      <c r="G67" s="2"/>
      <c r="H67" s="2"/>
      <c r="I67" s="2" t="s">
        <v>122</v>
      </c>
      <c r="J67" s="2"/>
      <c r="K67" s="2"/>
      <c r="L67" s="2"/>
      <c r="M67" s="2"/>
      <c r="N67" s="2"/>
      <c r="O67" s="2"/>
      <c r="P67" s="6"/>
    </row>
    <row r="68" spans="2:16" x14ac:dyDescent="0.25">
      <c r="B68" s="5"/>
      <c r="C68" s="568"/>
      <c r="D68" s="568"/>
      <c r="E68" s="568"/>
      <c r="F68" s="568"/>
      <c r="G68" s="262"/>
      <c r="H68" s="2"/>
      <c r="I68" s="568"/>
      <c r="J68" s="568"/>
      <c r="K68" s="568"/>
      <c r="L68" s="568"/>
      <c r="M68" s="568"/>
      <c r="N68" s="568"/>
      <c r="O68" s="2"/>
      <c r="P68" s="6"/>
    </row>
    <row r="69" spans="2:16" x14ac:dyDescent="0.25">
      <c r="B69" s="5"/>
      <c r="C69" s="216" t="s">
        <v>21</v>
      </c>
      <c r="D69" s="262"/>
      <c r="E69" s="262"/>
      <c r="F69" s="262"/>
      <c r="G69" s="262"/>
      <c r="H69" s="2"/>
      <c r="I69" s="216" t="s">
        <v>21</v>
      </c>
      <c r="J69" s="262"/>
      <c r="K69" s="262"/>
      <c r="L69" s="2"/>
      <c r="M69" s="2"/>
      <c r="N69" s="2"/>
      <c r="O69" s="2"/>
      <c r="P69" s="6"/>
    </row>
    <row r="70" spans="2:16" x14ac:dyDescent="0.25">
      <c r="B70" s="5"/>
      <c r="C70" s="568"/>
      <c r="D70" s="568"/>
      <c r="E70" s="568"/>
      <c r="F70" s="568"/>
      <c r="G70" s="262"/>
      <c r="H70" s="2"/>
      <c r="I70" s="568"/>
      <c r="J70" s="568"/>
      <c r="K70" s="568"/>
      <c r="L70" s="568"/>
      <c r="M70" s="568"/>
      <c r="N70" s="568"/>
      <c r="O70" s="2"/>
      <c r="P70" s="6"/>
    </row>
    <row r="71" spans="2:16" x14ac:dyDescent="0.25">
      <c r="B71" s="5"/>
      <c r="C71" s="2" t="s">
        <v>123</v>
      </c>
      <c r="D71" s="2"/>
      <c r="E71" s="2"/>
      <c r="F71" s="2"/>
      <c r="G71" s="2"/>
      <c r="H71" s="2"/>
      <c r="I71" s="2" t="s">
        <v>123</v>
      </c>
      <c r="J71" s="2"/>
      <c r="K71" s="2"/>
      <c r="L71" s="2"/>
      <c r="M71" s="2"/>
      <c r="N71" s="2"/>
      <c r="O71" s="2"/>
      <c r="P71" s="6"/>
    </row>
    <row r="72" spans="2:16" x14ac:dyDescent="0.25"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6"/>
    </row>
    <row r="73" spans="2:16" x14ac:dyDescent="0.25"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6"/>
    </row>
    <row r="74" spans="2:16" x14ac:dyDescent="0.25"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6"/>
    </row>
    <row r="75" spans="2:16" x14ac:dyDescent="0.25"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6"/>
    </row>
    <row r="76" spans="2:16" x14ac:dyDescent="0.25"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6"/>
    </row>
    <row r="77" spans="2:16" x14ac:dyDescent="0.25"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6"/>
    </row>
    <row r="78" spans="2:16" x14ac:dyDescent="0.25"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6"/>
    </row>
    <row r="79" spans="2:16" x14ac:dyDescent="0.25"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6"/>
    </row>
    <row r="80" spans="2:16" x14ac:dyDescent="0.25"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6"/>
    </row>
    <row r="81" spans="2:16" x14ac:dyDescent="0.25"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6"/>
    </row>
    <row r="82" spans="2:16" x14ac:dyDescent="0.25"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6"/>
    </row>
    <row r="83" spans="2:16" x14ac:dyDescent="0.25"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6"/>
    </row>
    <row r="84" spans="2:16" x14ac:dyDescent="0.25"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6"/>
    </row>
    <row r="85" spans="2:16" x14ac:dyDescent="0.25"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6"/>
    </row>
    <row r="86" spans="2:16" ht="15.75" thickBot="1" x14ac:dyDescent="0.3">
      <c r="B86" s="5"/>
      <c r="C86" s="61"/>
      <c r="D86" s="61"/>
      <c r="E86" s="61"/>
      <c r="F86" s="61"/>
      <c r="G86" s="2"/>
      <c r="H86" s="2"/>
      <c r="I86" s="61"/>
      <c r="J86" s="61"/>
      <c r="K86" s="61"/>
      <c r="L86" s="61"/>
      <c r="M86" s="61"/>
      <c r="N86" s="61"/>
      <c r="O86" s="2"/>
      <c r="P86" s="6"/>
    </row>
    <row r="87" spans="2:16" x14ac:dyDescent="0.25">
      <c r="B87" s="5"/>
      <c r="C87" s="2" t="s">
        <v>78</v>
      </c>
      <c r="D87" s="2"/>
      <c r="E87" s="2"/>
      <c r="F87" s="2"/>
      <c r="G87" s="2"/>
      <c r="H87" s="2"/>
      <c r="I87" s="2" t="s">
        <v>124</v>
      </c>
      <c r="J87" s="2"/>
      <c r="K87" s="2"/>
      <c r="L87" s="2"/>
      <c r="M87" s="2"/>
      <c r="N87" s="2"/>
      <c r="O87" s="2"/>
      <c r="P87" s="6"/>
    </row>
    <row r="88" spans="2:16" x14ac:dyDescent="0.25">
      <c r="B88" s="5"/>
      <c r="C88" s="568"/>
      <c r="D88" s="568"/>
      <c r="E88" s="568"/>
      <c r="F88" s="568"/>
      <c r="G88" s="2"/>
      <c r="H88" s="2"/>
      <c r="I88" s="568"/>
      <c r="J88" s="568"/>
      <c r="K88" s="568"/>
      <c r="L88" s="568"/>
      <c r="M88" s="568"/>
      <c r="N88" s="568"/>
      <c r="O88" s="2"/>
      <c r="P88" s="6"/>
    </row>
    <row r="89" spans="2:16" x14ac:dyDescent="0.25">
      <c r="B89" s="5"/>
      <c r="C89" s="2" t="s">
        <v>122</v>
      </c>
      <c r="D89" s="2"/>
      <c r="E89" s="2"/>
      <c r="F89" s="2"/>
      <c r="G89" s="2"/>
      <c r="H89" s="2"/>
      <c r="I89" s="2" t="s">
        <v>122</v>
      </c>
      <c r="J89" s="2"/>
      <c r="K89" s="2"/>
      <c r="L89" s="2"/>
      <c r="M89" s="2"/>
      <c r="N89" s="2"/>
      <c r="O89" s="2"/>
      <c r="P89" s="6"/>
    </row>
    <row r="90" spans="2:16" x14ac:dyDescent="0.25">
      <c r="B90" s="5"/>
      <c r="C90" s="568"/>
      <c r="D90" s="568"/>
      <c r="E90" s="568"/>
      <c r="F90" s="568"/>
      <c r="G90" s="2"/>
      <c r="H90" s="2"/>
      <c r="I90" s="568"/>
      <c r="J90" s="568"/>
      <c r="K90" s="568"/>
      <c r="L90" s="568"/>
      <c r="M90" s="568"/>
      <c r="N90" s="568"/>
      <c r="O90" s="2"/>
      <c r="P90" s="6"/>
    </row>
    <row r="91" spans="2:16" x14ac:dyDescent="0.25">
      <c r="B91" s="5"/>
      <c r="C91" s="2" t="s">
        <v>21</v>
      </c>
      <c r="D91" s="2"/>
      <c r="E91" s="2"/>
      <c r="F91" s="2"/>
      <c r="G91" s="2"/>
      <c r="H91" s="2"/>
      <c r="I91" s="2" t="s">
        <v>21</v>
      </c>
      <c r="J91" s="2"/>
      <c r="K91" s="2"/>
      <c r="L91" s="2"/>
      <c r="M91" s="2"/>
      <c r="N91" s="2"/>
      <c r="O91" s="2"/>
      <c r="P91" s="6"/>
    </row>
    <row r="92" spans="2:16" x14ac:dyDescent="0.25">
      <c r="B92" s="5"/>
      <c r="C92" s="568"/>
      <c r="D92" s="568"/>
      <c r="E92" s="568"/>
      <c r="F92" s="568"/>
      <c r="G92" s="2"/>
      <c r="H92" s="2"/>
      <c r="I92" s="568"/>
      <c r="J92" s="568"/>
      <c r="K92" s="568"/>
      <c r="L92" s="568"/>
      <c r="M92" s="568"/>
      <c r="N92" s="568"/>
      <c r="O92" s="2"/>
      <c r="P92" s="6"/>
    </row>
    <row r="93" spans="2:16" x14ac:dyDescent="0.25">
      <c r="B93" s="5"/>
      <c r="C93" s="2" t="s">
        <v>123</v>
      </c>
      <c r="D93" s="2"/>
      <c r="E93" s="2"/>
      <c r="F93" s="2"/>
      <c r="G93" s="2"/>
      <c r="H93" s="2"/>
      <c r="I93" s="2" t="s">
        <v>123</v>
      </c>
      <c r="J93" s="2"/>
      <c r="K93" s="2"/>
      <c r="L93" s="2"/>
      <c r="M93" s="2"/>
      <c r="N93" s="2"/>
      <c r="O93" s="2"/>
      <c r="P93" s="6"/>
    </row>
    <row r="94" spans="2:16" x14ac:dyDescent="0.25">
      <c r="B94" s="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6"/>
    </row>
    <row r="95" spans="2:16" x14ac:dyDescent="0.25">
      <c r="B95" s="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6"/>
    </row>
    <row r="96" spans="2:16" x14ac:dyDescent="0.25">
      <c r="B96" s="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6"/>
    </row>
    <row r="97" spans="2:16" x14ac:dyDescent="0.25">
      <c r="B97" s="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6"/>
    </row>
    <row r="98" spans="2:16" x14ac:dyDescent="0.25">
      <c r="B98" s="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6"/>
    </row>
    <row r="99" spans="2:16" x14ac:dyDescent="0.25">
      <c r="B99" s="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6"/>
    </row>
    <row r="100" spans="2:16" x14ac:dyDescent="0.25">
      <c r="B100" s="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6"/>
    </row>
    <row r="101" spans="2:16" x14ac:dyDescent="0.25">
      <c r="B101" s="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6"/>
    </row>
    <row r="102" spans="2:16" x14ac:dyDescent="0.25">
      <c r="B102" s="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6"/>
    </row>
    <row r="103" spans="2:16" x14ac:dyDescent="0.25">
      <c r="B103" s="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6"/>
    </row>
    <row r="104" spans="2:16" x14ac:dyDescent="0.25">
      <c r="B104" s="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6"/>
    </row>
    <row r="105" spans="2:16" ht="15.75" thickBot="1" x14ac:dyDescent="0.3">
      <c r="B105" s="27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31"/>
    </row>
    <row r="106" spans="2:16" ht="15.75" thickTop="1" x14ac:dyDescent="0.25"/>
  </sheetData>
  <sheetProtection algorithmName="SHA-512" hashValue="sjoqbihVlhfV/++/g8RSDfQ4NDsBd4UVuJ5Sg38/H9IYvtwMWTZiVDgA2OUuJR9AT/kk9mqJuyDfsO52wpV3/w==" saltValue="INKn9AX0sl7xAuqAYUSsWg==" spinCount="100000" sheet="1" objects="1" scenarios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list" allowBlank="1" showInputMessage="1" showErrorMessage="1" sqref="H30:K30 H35:K35" xr:uid="{00000000-0002-0000-1900-000000000000}">
      <formula1>"0,4"</formula1>
    </dataValidation>
    <dataValidation type="whole" allowBlank="1" showInputMessage="1" showErrorMessage="1" sqref="H26:K29 H36:K37 H34:K34 H41:K46" xr:uid="{00000000-0002-0000-1900-00000100000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Q106"/>
  <sheetViews>
    <sheetView topLeftCell="A43" zoomScaleNormal="100" zoomScaleSheetLayoutView="100" workbookViewId="0">
      <selection activeCell="C66" sqref="C66:F66"/>
    </sheetView>
  </sheetViews>
  <sheetFormatPr defaultColWidth="9.140625" defaultRowHeight="15" x14ac:dyDescent="0.25"/>
  <cols>
    <col min="1" max="1" width="9.140625" style="80"/>
    <col min="2" max="2" width="3.42578125" style="80" customWidth="1"/>
    <col min="3" max="3" width="3.5703125" style="80" customWidth="1"/>
    <col min="4" max="4" width="12.85546875" style="80" customWidth="1"/>
    <col min="5" max="5" width="3.7109375" style="80" customWidth="1"/>
    <col min="6" max="6" width="18.42578125" style="80" customWidth="1"/>
    <col min="7" max="7" width="11.7109375" style="80" customWidth="1"/>
    <col min="8" max="11" width="4.28515625" style="80" customWidth="1"/>
    <col min="12" max="12" width="10.5703125" style="80" customWidth="1"/>
    <col min="13" max="13" width="8.42578125" style="80" customWidth="1"/>
    <col min="14" max="14" width="8.7109375" style="80" customWidth="1"/>
    <col min="15" max="15" width="4.42578125" style="80" customWidth="1"/>
    <col min="16" max="16" width="3.85546875" style="80" customWidth="1"/>
    <col min="17" max="16384" width="9.140625" style="80"/>
  </cols>
  <sheetData>
    <row r="1" spans="2:16" ht="15.75" thickBot="1" x14ac:dyDescent="0.3"/>
    <row r="2" spans="2:16" ht="15.75" thickTop="1" x14ac:dyDescent="0.25">
      <c r="B2" s="3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67" t="s">
        <v>231</v>
      </c>
    </row>
    <row r="3" spans="2:16" ht="15.75" x14ac:dyDescent="0.25">
      <c r="B3" s="5"/>
      <c r="C3" s="569" t="s">
        <v>51</v>
      </c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6"/>
    </row>
    <row r="4" spans="2:16" ht="9.9499999999999993" customHeight="1" x14ac:dyDescent="0.25">
      <c r="B4" s="5"/>
      <c r="C4" s="62"/>
      <c r="D4" s="62"/>
      <c r="E4" s="62"/>
      <c r="F4" s="62"/>
      <c r="G4" s="62"/>
      <c r="H4" s="2"/>
      <c r="I4" s="2"/>
      <c r="J4" s="2"/>
      <c r="K4" s="2"/>
      <c r="L4" s="2"/>
      <c r="M4" s="2"/>
      <c r="N4" s="2"/>
      <c r="O4" s="2"/>
      <c r="P4" s="6"/>
    </row>
    <row r="5" spans="2:16" x14ac:dyDescent="0.25">
      <c r="B5" s="5"/>
      <c r="C5" s="60" t="s">
        <v>113</v>
      </c>
      <c r="D5" s="42"/>
      <c r="E5" s="42"/>
      <c r="F5" s="42"/>
      <c r="G5" s="42"/>
      <c r="H5" s="2"/>
      <c r="I5" s="2"/>
      <c r="J5" s="2"/>
      <c r="K5" s="2"/>
      <c r="L5" s="2"/>
      <c r="M5" s="2"/>
      <c r="N5" s="2"/>
      <c r="O5" s="2"/>
      <c r="P5" s="6"/>
    </row>
    <row r="6" spans="2:16" ht="9.6" customHeight="1" thickBot="1" x14ac:dyDescent="0.3">
      <c r="B6" s="5"/>
      <c r="C6" s="42"/>
      <c r="D6" s="42"/>
      <c r="E6" s="42"/>
      <c r="F6" s="42"/>
      <c r="G6" s="42"/>
      <c r="H6" s="2"/>
      <c r="I6" s="2"/>
      <c r="J6" s="2"/>
      <c r="K6" s="2"/>
      <c r="L6" s="2"/>
      <c r="M6" s="2"/>
      <c r="N6" s="2"/>
      <c r="O6" s="2"/>
      <c r="P6" s="6"/>
    </row>
    <row r="7" spans="2:16" ht="23.25" customHeight="1" thickBot="1" x14ac:dyDescent="0.3">
      <c r="B7" s="5"/>
      <c r="C7" s="587" t="s">
        <v>112</v>
      </c>
      <c r="D7" s="588"/>
      <c r="E7" s="589"/>
      <c r="F7" s="499"/>
      <c r="G7" s="500"/>
      <c r="H7" s="500"/>
      <c r="I7" s="500"/>
      <c r="J7" s="500"/>
      <c r="K7" s="500"/>
      <c r="L7" s="500"/>
      <c r="M7" s="500"/>
      <c r="N7" s="500"/>
      <c r="O7" s="500"/>
      <c r="P7" s="6"/>
    </row>
    <row r="8" spans="2:16" ht="13.5" customHeight="1" x14ac:dyDescent="0.25">
      <c r="B8" s="5"/>
      <c r="C8" s="590" t="s">
        <v>53</v>
      </c>
      <c r="D8" s="591"/>
      <c r="E8" s="592"/>
      <c r="F8" s="499"/>
      <c r="G8" s="500"/>
      <c r="H8" s="500"/>
      <c r="I8" s="500"/>
      <c r="J8" s="500"/>
      <c r="K8" s="500"/>
      <c r="L8" s="500"/>
      <c r="M8" s="500"/>
      <c r="N8" s="500"/>
      <c r="O8" s="500"/>
      <c r="P8" s="6"/>
    </row>
    <row r="9" spans="2:16" ht="15.75" thickBot="1" x14ac:dyDescent="0.3">
      <c r="B9" s="5"/>
      <c r="C9" s="593" t="s">
        <v>54</v>
      </c>
      <c r="D9" s="594"/>
      <c r="E9" s="595"/>
      <c r="F9" s="499"/>
      <c r="G9" s="500"/>
      <c r="H9" s="500"/>
      <c r="I9" s="500"/>
      <c r="J9" s="500"/>
      <c r="K9" s="500"/>
      <c r="L9" s="500"/>
      <c r="M9" s="500"/>
      <c r="N9" s="500"/>
      <c r="O9" s="500"/>
      <c r="P9" s="6"/>
    </row>
    <row r="10" spans="2:16" ht="26.25" customHeight="1" thickBot="1" x14ac:dyDescent="0.3">
      <c r="B10" s="5"/>
      <c r="C10" s="584" t="s">
        <v>55</v>
      </c>
      <c r="D10" s="585"/>
      <c r="E10" s="586"/>
      <c r="F10" s="511"/>
      <c r="G10" s="512"/>
      <c r="H10" s="512"/>
      <c r="I10" s="512"/>
      <c r="J10" s="512"/>
      <c r="K10" s="570" t="s">
        <v>125</v>
      </c>
      <c r="L10" s="571"/>
      <c r="M10" s="571"/>
      <c r="N10" s="571"/>
      <c r="O10" s="571"/>
      <c r="P10" s="6"/>
    </row>
    <row r="11" spans="2:16" ht="26.25" customHeight="1" thickBot="1" x14ac:dyDescent="0.3">
      <c r="B11" s="5"/>
      <c r="C11" s="584" t="s">
        <v>1</v>
      </c>
      <c r="D11" s="585"/>
      <c r="E11" s="586"/>
      <c r="F11" s="515"/>
      <c r="G11" s="516"/>
      <c r="H11" s="516"/>
      <c r="I11" s="516"/>
      <c r="J11" s="516"/>
      <c r="K11" s="570"/>
      <c r="L11" s="571"/>
      <c r="M11" s="571"/>
      <c r="N11" s="571"/>
      <c r="O11" s="571"/>
      <c r="P11" s="6"/>
    </row>
    <row r="12" spans="2:16" ht="26.25" customHeight="1" thickBot="1" x14ac:dyDescent="0.3">
      <c r="B12" s="5"/>
      <c r="C12" s="584" t="s">
        <v>71</v>
      </c>
      <c r="D12" s="585"/>
      <c r="E12" s="586"/>
      <c r="F12" s="515"/>
      <c r="G12" s="516"/>
      <c r="H12" s="516"/>
      <c r="I12" s="516"/>
      <c r="J12" s="516"/>
      <c r="K12" s="570"/>
      <c r="L12" s="571"/>
      <c r="M12" s="571"/>
      <c r="N12" s="571"/>
      <c r="O12" s="571"/>
      <c r="P12" s="6"/>
    </row>
    <row r="13" spans="2:16" ht="26.25" customHeight="1" thickBot="1" x14ac:dyDescent="0.3">
      <c r="B13" s="5"/>
      <c r="C13" s="584" t="s">
        <v>56</v>
      </c>
      <c r="D13" s="585"/>
      <c r="E13" s="586"/>
      <c r="F13" s="515"/>
      <c r="G13" s="516"/>
      <c r="H13" s="516"/>
      <c r="I13" s="516"/>
      <c r="J13" s="516"/>
      <c r="K13" s="2"/>
      <c r="L13" s="2"/>
      <c r="M13" s="2"/>
      <c r="N13" s="218"/>
      <c r="O13" s="218"/>
      <c r="P13" s="6"/>
    </row>
    <row r="14" spans="2:16" ht="26.25" customHeight="1" thickBot="1" x14ac:dyDescent="0.3">
      <c r="B14" s="5"/>
      <c r="C14" s="584" t="s">
        <v>57</v>
      </c>
      <c r="D14" s="585"/>
      <c r="E14" s="586"/>
      <c r="F14" s="515"/>
      <c r="G14" s="516"/>
      <c r="H14" s="516"/>
      <c r="I14" s="516"/>
      <c r="J14" s="516"/>
      <c r="K14" s="2"/>
      <c r="L14" s="2"/>
      <c r="M14" s="2"/>
      <c r="N14" s="228"/>
      <c r="O14" s="228"/>
      <c r="P14" s="6"/>
    </row>
    <row r="15" spans="2:16" ht="10.5" customHeight="1" x14ac:dyDescent="0.25">
      <c r="B15" s="5"/>
      <c r="C15" s="63"/>
      <c r="D15" s="63"/>
      <c r="E15" s="63"/>
      <c r="F15" s="63"/>
      <c r="G15" s="63"/>
      <c r="H15" s="63"/>
      <c r="I15" s="63"/>
      <c r="J15" s="63"/>
      <c r="K15" s="2" t="s">
        <v>171</v>
      </c>
      <c r="L15" s="63"/>
      <c r="M15" s="63"/>
      <c r="N15" s="63"/>
      <c r="O15" s="63"/>
      <c r="P15" s="6"/>
    </row>
    <row r="16" spans="2:16" x14ac:dyDescent="0.25">
      <c r="B16" s="5"/>
      <c r="C16" s="63"/>
      <c r="D16" s="63"/>
      <c r="E16" s="63"/>
      <c r="F16" s="63"/>
      <c r="G16" s="63"/>
      <c r="H16" s="63"/>
      <c r="I16" s="63"/>
      <c r="J16" s="63"/>
      <c r="K16" s="2"/>
      <c r="L16" s="333" t="s">
        <v>52</v>
      </c>
      <c r="M16" s="333"/>
      <c r="N16" s="333"/>
      <c r="O16" s="63"/>
      <c r="P16" s="6"/>
    </row>
    <row r="17" spans="2:16" ht="9.9499999999999993" customHeight="1" x14ac:dyDescent="0.25">
      <c r="B17" s="5"/>
      <c r="C17" s="63"/>
      <c r="D17" s="63"/>
      <c r="E17" s="63"/>
      <c r="F17" s="63"/>
      <c r="G17" s="63"/>
      <c r="H17" s="63"/>
      <c r="I17" s="63"/>
      <c r="J17" s="63"/>
      <c r="K17" s="2"/>
      <c r="L17" s="63"/>
      <c r="M17" s="63"/>
      <c r="N17" s="63"/>
      <c r="O17" s="63"/>
      <c r="P17" s="6"/>
    </row>
    <row r="18" spans="2:16" x14ac:dyDescent="0.25">
      <c r="B18" s="5"/>
      <c r="C18" s="60" t="s">
        <v>114</v>
      </c>
      <c r="D18" s="42"/>
      <c r="E18" s="42"/>
      <c r="F18" s="42"/>
      <c r="G18" s="42"/>
      <c r="H18" s="2"/>
      <c r="I18" s="2"/>
      <c r="J18" s="2"/>
      <c r="K18" s="2"/>
      <c r="L18" s="2"/>
      <c r="M18" s="2"/>
      <c r="N18" s="2"/>
      <c r="O18" s="262"/>
      <c r="P18" s="6"/>
    </row>
    <row r="19" spans="2:16" x14ac:dyDescent="0.25">
      <c r="B19" s="5"/>
      <c r="C19" s="60"/>
      <c r="D19" s="42"/>
      <c r="E19" s="42"/>
      <c r="F19" s="42"/>
      <c r="G19" s="42"/>
      <c r="H19" s="2"/>
      <c r="I19" s="2"/>
      <c r="J19" s="2"/>
      <c r="K19" s="2"/>
      <c r="L19" s="2"/>
      <c r="M19" s="2"/>
      <c r="N19" s="2"/>
      <c r="O19" s="2"/>
      <c r="P19" s="6"/>
    </row>
    <row r="20" spans="2:16" ht="12" customHeight="1" x14ac:dyDescent="0.25">
      <c r="B20" s="5"/>
      <c r="C20" s="64" t="s">
        <v>32</v>
      </c>
      <c r="D20" s="65" t="s">
        <v>175</v>
      </c>
      <c r="E20" s="65"/>
      <c r="F20" s="66"/>
      <c r="G20" s="66"/>
      <c r="H20" s="2"/>
      <c r="I20" s="2"/>
      <c r="J20" s="2"/>
      <c r="K20" s="2"/>
      <c r="L20" s="2"/>
      <c r="M20" s="2"/>
      <c r="N20" s="216">
        <v>800</v>
      </c>
      <c r="O20" s="2"/>
      <c r="P20" s="6"/>
    </row>
    <row r="21" spans="2:16" ht="12" customHeight="1" x14ac:dyDescent="0.25">
      <c r="B21" s="5"/>
      <c r="C21" s="64" t="s">
        <v>33</v>
      </c>
      <c r="D21" s="65" t="s">
        <v>176</v>
      </c>
      <c r="E21" s="65"/>
      <c r="F21" s="66"/>
      <c r="G21" s="66"/>
      <c r="H21" s="2"/>
      <c r="I21" s="2"/>
      <c r="J21" s="2"/>
      <c r="K21" s="2"/>
      <c r="L21" s="2"/>
      <c r="M21" s="2"/>
      <c r="N21" s="216">
        <v>400</v>
      </c>
      <c r="O21" s="2"/>
      <c r="P21" s="6"/>
    </row>
    <row r="22" spans="2:16" ht="12" customHeight="1" x14ac:dyDescent="0.25">
      <c r="B22" s="5"/>
      <c r="C22" s="64" t="s">
        <v>34</v>
      </c>
      <c r="D22" s="65" t="s">
        <v>174</v>
      </c>
      <c r="E22" s="65"/>
      <c r="F22" s="66"/>
      <c r="G22" s="66"/>
      <c r="H22" s="2"/>
      <c r="I22" s="2"/>
      <c r="J22" s="2"/>
      <c r="K22" s="2"/>
      <c r="L22" s="2"/>
      <c r="M22" s="2"/>
      <c r="N22" s="2"/>
      <c r="O22" s="216">
        <v>400</v>
      </c>
      <c r="P22" s="6"/>
    </row>
    <row r="23" spans="2:16" ht="9.9499999999999993" customHeight="1" x14ac:dyDescent="0.25">
      <c r="B23" s="5"/>
      <c r="C23" s="66"/>
      <c r="D23" s="66"/>
      <c r="E23" s="66"/>
      <c r="F23" s="66"/>
      <c r="G23" s="66"/>
      <c r="H23" s="2"/>
      <c r="I23" s="2"/>
      <c r="J23" s="2"/>
      <c r="K23" s="2"/>
      <c r="L23" s="2"/>
      <c r="M23" s="2"/>
      <c r="N23" s="2"/>
      <c r="O23" s="2"/>
      <c r="P23" s="6"/>
    </row>
    <row r="24" spans="2:16" ht="30" customHeight="1" x14ac:dyDescent="0.25">
      <c r="B24" s="5"/>
      <c r="C24" s="582" t="s">
        <v>31</v>
      </c>
      <c r="D24" s="582"/>
      <c r="E24" s="581" t="s">
        <v>162</v>
      </c>
      <c r="F24" s="581"/>
      <c r="G24" s="582" t="s">
        <v>165</v>
      </c>
      <c r="H24" s="581" t="s">
        <v>164</v>
      </c>
      <c r="I24" s="581"/>
      <c r="J24" s="581"/>
      <c r="K24" s="581"/>
      <c r="L24" s="581" t="s">
        <v>166</v>
      </c>
      <c r="M24" s="582" t="s">
        <v>172</v>
      </c>
      <c r="N24" s="581" t="s">
        <v>19</v>
      </c>
      <c r="O24" s="581"/>
      <c r="P24" s="6"/>
    </row>
    <row r="25" spans="2:16" x14ac:dyDescent="0.25">
      <c r="B25" s="5"/>
      <c r="C25" s="596"/>
      <c r="D25" s="596"/>
      <c r="E25" s="581"/>
      <c r="F25" s="581"/>
      <c r="G25" s="582"/>
      <c r="H25" s="261" t="s">
        <v>107</v>
      </c>
      <c r="I25" s="261" t="s">
        <v>108</v>
      </c>
      <c r="J25" s="261" t="s">
        <v>163</v>
      </c>
      <c r="K25" s="261" t="s">
        <v>109</v>
      </c>
      <c r="L25" s="581"/>
      <c r="M25" s="582"/>
      <c r="N25" s="581"/>
      <c r="O25" s="581"/>
      <c r="P25" s="6"/>
    </row>
    <row r="26" spans="2:16" ht="23.25" customHeight="1" x14ac:dyDescent="0.25">
      <c r="B26" s="5"/>
      <c r="C26" s="572" t="s">
        <v>168</v>
      </c>
      <c r="D26" s="573"/>
      <c r="E26" s="224" t="s">
        <v>154</v>
      </c>
      <c r="F26" s="233" t="s">
        <v>87</v>
      </c>
      <c r="G26" s="265">
        <v>10</v>
      </c>
      <c r="H26" s="236">
        <v>4</v>
      </c>
      <c r="I26" s="236">
        <v>4</v>
      </c>
      <c r="J26" s="236">
        <v>4</v>
      </c>
      <c r="K26" s="236">
        <v>4</v>
      </c>
      <c r="L26" s="265">
        <f>G26*(SUM(H26:K26))</f>
        <v>160</v>
      </c>
      <c r="M26" s="583">
        <f>SUM(L26:L30)/$N$20*C30</f>
        <v>50</v>
      </c>
      <c r="N26" s="582" t="str">
        <f>IF(AND(SUM(H30:K30)=16,$M$26&gt;=29.5%),"TERAMPIL","BELUM TERAMPIL")</f>
        <v>TERAMPIL</v>
      </c>
      <c r="O26" s="582"/>
      <c r="P26" s="6"/>
    </row>
    <row r="27" spans="2:16" ht="23.25" customHeight="1" x14ac:dyDescent="0.25">
      <c r="B27" s="5"/>
      <c r="C27" s="574"/>
      <c r="D27" s="575"/>
      <c r="E27" s="224" t="s">
        <v>155</v>
      </c>
      <c r="F27" s="233" t="s">
        <v>88</v>
      </c>
      <c r="G27" s="265">
        <v>6</v>
      </c>
      <c r="H27" s="236">
        <v>4</v>
      </c>
      <c r="I27" s="236">
        <v>4</v>
      </c>
      <c r="J27" s="236">
        <v>4</v>
      </c>
      <c r="K27" s="236">
        <v>4</v>
      </c>
      <c r="L27" s="265">
        <f t="shared" ref="L27:L30" si="0">G27*(SUM(H27:K27))</f>
        <v>96</v>
      </c>
      <c r="M27" s="583"/>
      <c r="N27" s="582"/>
      <c r="O27" s="582"/>
      <c r="P27" s="6"/>
    </row>
    <row r="28" spans="2:16" ht="23.25" customHeight="1" x14ac:dyDescent="0.25">
      <c r="B28" s="5"/>
      <c r="C28" s="574"/>
      <c r="D28" s="575"/>
      <c r="E28" s="224" t="s">
        <v>156</v>
      </c>
      <c r="F28" s="233" t="s">
        <v>89</v>
      </c>
      <c r="G28" s="265">
        <v>4</v>
      </c>
      <c r="H28" s="236">
        <v>4</v>
      </c>
      <c r="I28" s="236">
        <v>4</v>
      </c>
      <c r="J28" s="236">
        <v>4</v>
      </c>
      <c r="K28" s="236">
        <v>4</v>
      </c>
      <c r="L28" s="265">
        <f t="shared" si="0"/>
        <v>64</v>
      </c>
      <c r="M28" s="583"/>
      <c r="N28" s="582"/>
      <c r="O28" s="582"/>
      <c r="P28" s="6"/>
    </row>
    <row r="29" spans="2:16" ht="23.25" customHeight="1" x14ac:dyDescent="0.25">
      <c r="B29" s="5"/>
      <c r="C29" s="574"/>
      <c r="D29" s="575"/>
      <c r="E29" s="224" t="s">
        <v>157</v>
      </c>
      <c r="F29" s="233" t="s">
        <v>90</v>
      </c>
      <c r="G29" s="265">
        <v>8</v>
      </c>
      <c r="H29" s="236">
        <v>4</v>
      </c>
      <c r="I29" s="236">
        <v>4</v>
      </c>
      <c r="J29" s="236">
        <v>4</v>
      </c>
      <c r="K29" s="236">
        <v>4</v>
      </c>
      <c r="L29" s="265">
        <f t="shared" si="0"/>
        <v>128</v>
      </c>
      <c r="M29" s="583"/>
      <c r="N29" s="582"/>
      <c r="O29" s="582"/>
      <c r="P29" s="6"/>
    </row>
    <row r="30" spans="2:16" ht="27.75" customHeight="1" x14ac:dyDescent="0.25">
      <c r="B30" s="5"/>
      <c r="C30" s="248">
        <v>50</v>
      </c>
      <c r="D30" s="249" t="s">
        <v>180</v>
      </c>
      <c r="E30" s="224" t="s">
        <v>158</v>
      </c>
      <c r="F30" s="234" t="s">
        <v>173</v>
      </c>
      <c r="G30" s="265">
        <v>22</v>
      </c>
      <c r="H30" s="236">
        <v>4</v>
      </c>
      <c r="I30" s="236">
        <v>4</v>
      </c>
      <c r="J30" s="236">
        <v>4</v>
      </c>
      <c r="K30" s="236">
        <v>4</v>
      </c>
      <c r="L30" s="265">
        <f t="shared" si="0"/>
        <v>352</v>
      </c>
      <c r="M30" s="583"/>
      <c r="N30" s="582"/>
      <c r="O30" s="582"/>
      <c r="P30" s="6"/>
    </row>
    <row r="31" spans="2:16" ht="23.25" customHeight="1" x14ac:dyDescent="0.25">
      <c r="B31" s="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6"/>
    </row>
    <row r="32" spans="2:16" ht="24" customHeight="1" x14ac:dyDescent="0.25">
      <c r="B32" s="5"/>
      <c r="C32" s="582" t="s">
        <v>31</v>
      </c>
      <c r="D32" s="582"/>
      <c r="E32" s="581" t="s">
        <v>162</v>
      </c>
      <c r="F32" s="581"/>
      <c r="G32" s="582" t="s">
        <v>165</v>
      </c>
      <c r="H32" s="581" t="s">
        <v>164</v>
      </c>
      <c r="I32" s="581"/>
      <c r="J32" s="581"/>
      <c r="K32" s="581"/>
      <c r="L32" s="581" t="s">
        <v>166</v>
      </c>
      <c r="M32" s="581" t="s">
        <v>167</v>
      </c>
      <c r="N32" s="581" t="s">
        <v>19</v>
      </c>
      <c r="O32" s="581"/>
      <c r="P32" s="6"/>
    </row>
    <row r="33" spans="1:17" x14ac:dyDescent="0.25">
      <c r="B33" s="5"/>
      <c r="C33" s="596"/>
      <c r="D33" s="596"/>
      <c r="E33" s="581"/>
      <c r="F33" s="581"/>
      <c r="G33" s="582"/>
      <c r="H33" s="261" t="s">
        <v>107</v>
      </c>
      <c r="I33" s="261" t="s">
        <v>108</v>
      </c>
      <c r="J33" s="261" t="s">
        <v>163</v>
      </c>
      <c r="K33" s="261" t="s">
        <v>109</v>
      </c>
      <c r="L33" s="581"/>
      <c r="M33" s="581"/>
      <c r="N33" s="581"/>
      <c r="O33" s="581"/>
      <c r="P33" s="6"/>
    </row>
    <row r="34" spans="1:17" ht="22.5" customHeight="1" x14ac:dyDescent="0.25">
      <c r="B34" s="5"/>
      <c r="C34" s="572" t="s">
        <v>169</v>
      </c>
      <c r="D34" s="573"/>
      <c r="E34" s="235" t="s">
        <v>154</v>
      </c>
      <c r="F34" s="36" t="s">
        <v>45</v>
      </c>
      <c r="G34" s="231">
        <v>8</v>
      </c>
      <c r="H34" s="237">
        <v>4</v>
      </c>
      <c r="I34" s="237">
        <v>4</v>
      </c>
      <c r="J34" s="237">
        <v>4</v>
      </c>
      <c r="K34" s="237">
        <v>4</v>
      </c>
      <c r="L34" s="265">
        <f>G34*(SUM(H34:K34))</f>
        <v>128</v>
      </c>
      <c r="M34" s="583">
        <f>SUM(L34:L37)/$N$21*C37</f>
        <v>22</v>
      </c>
      <c r="N34" s="582" t="str">
        <f>IF(AND(SUM(H35:K35)=16,$M$34&gt;=14.5%),"TERAMPIL","BELUM TERAMPIL")</f>
        <v>BELUM TERAMPIL</v>
      </c>
      <c r="O34" s="582"/>
      <c r="P34" s="6"/>
    </row>
    <row r="35" spans="1:17" ht="22.5" customHeight="1" x14ac:dyDescent="0.25">
      <c r="B35" s="5"/>
      <c r="C35" s="574"/>
      <c r="D35" s="575"/>
      <c r="E35" s="235" t="s">
        <v>155</v>
      </c>
      <c r="F35" s="36" t="s">
        <v>159</v>
      </c>
      <c r="G35" s="231">
        <v>12</v>
      </c>
      <c r="H35" s="237">
        <v>4</v>
      </c>
      <c r="I35" s="237">
        <v>4</v>
      </c>
      <c r="J35" s="237">
        <v>0</v>
      </c>
      <c r="K35" s="237">
        <v>4</v>
      </c>
      <c r="L35" s="265">
        <f t="shared" ref="L35:L37" si="1">G35*(SUM(H35:K35))</f>
        <v>144</v>
      </c>
      <c r="M35" s="583"/>
      <c r="N35" s="582"/>
      <c r="O35" s="582"/>
      <c r="P35" s="6"/>
    </row>
    <row r="36" spans="1:17" ht="22.5" customHeight="1" x14ac:dyDescent="0.25">
      <c r="B36" s="5"/>
      <c r="C36" s="574"/>
      <c r="D36" s="575"/>
      <c r="E36" s="235" t="s">
        <v>156</v>
      </c>
      <c r="F36" s="36" t="s">
        <v>67</v>
      </c>
      <c r="G36" s="231">
        <v>1</v>
      </c>
      <c r="H36" s="237">
        <v>4</v>
      </c>
      <c r="I36" s="237">
        <v>4</v>
      </c>
      <c r="J36" s="237">
        <v>4</v>
      </c>
      <c r="K36" s="237">
        <v>4</v>
      </c>
      <c r="L36" s="265">
        <f t="shared" si="1"/>
        <v>16</v>
      </c>
      <c r="M36" s="583"/>
      <c r="N36" s="582"/>
      <c r="O36" s="582"/>
      <c r="P36" s="6"/>
    </row>
    <row r="37" spans="1:17" ht="22.5" customHeight="1" x14ac:dyDescent="0.25">
      <c r="B37" s="5"/>
      <c r="C37" s="250">
        <v>25</v>
      </c>
      <c r="D37" s="251" t="s">
        <v>180</v>
      </c>
      <c r="E37" s="235" t="s">
        <v>157</v>
      </c>
      <c r="F37" s="36" t="s">
        <v>68</v>
      </c>
      <c r="G37" s="231">
        <v>4</v>
      </c>
      <c r="H37" s="237">
        <v>4</v>
      </c>
      <c r="I37" s="237">
        <v>4</v>
      </c>
      <c r="J37" s="237">
        <v>4</v>
      </c>
      <c r="K37" s="237">
        <v>4</v>
      </c>
      <c r="L37" s="265">
        <f t="shared" si="1"/>
        <v>64</v>
      </c>
      <c r="M37" s="583"/>
      <c r="N37" s="582"/>
      <c r="O37" s="582"/>
      <c r="P37" s="6"/>
    </row>
    <row r="38" spans="1:17" ht="23.25" customHeight="1" x14ac:dyDescent="0.25">
      <c r="B38" s="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6"/>
    </row>
    <row r="39" spans="1:17" x14ac:dyDescent="0.25">
      <c r="B39" s="5"/>
      <c r="C39" s="582" t="s">
        <v>31</v>
      </c>
      <c r="D39" s="582"/>
      <c r="E39" s="581" t="s">
        <v>162</v>
      </c>
      <c r="F39" s="581"/>
      <c r="G39" s="582" t="s">
        <v>165</v>
      </c>
      <c r="H39" s="581" t="s">
        <v>164</v>
      </c>
      <c r="I39" s="581"/>
      <c r="J39" s="581"/>
      <c r="K39" s="581"/>
      <c r="L39" s="581" t="s">
        <v>166</v>
      </c>
      <c r="M39" s="581" t="s">
        <v>167</v>
      </c>
      <c r="N39" s="581" t="s">
        <v>19</v>
      </c>
      <c r="O39" s="581"/>
      <c r="P39" s="6"/>
    </row>
    <row r="40" spans="1:17" x14ac:dyDescent="0.25">
      <c r="B40" s="5"/>
      <c r="C40" s="596"/>
      <c r="D40" s="596"/>
      <c r="E40" s="581"/>
      <c r="F40" s="581"/>
      <c r="G40" s="582"/>
      <c r="H40" s="261" t="s">
        <v>107</v>
      </c>
      <c r="I40" s="261" t="s">
        <v>108</v>
      </c>
      <c r="J40" s="261" t="s">
        <v>163</v>
      </c>
      <c r="K40" s="261" t="s">
        <v>109</v>
      </c>
      <c r="L40" s="581"/>
      <c r="M40" s="581"/>
      <c r="N40" s="581"/>
      <c r="O40" s="581"/>
      <c r="P40" s="6"/>
    </row>
    <row r="41" spans="1:17" ht="22.5" customHeight="1" x14ac:dyDescent="0.25">
      <c r="B41" s="5"/>
      <c r="C41" s="572" t="s">
        <v>170</v>
      </c>
      <c r="D41" s="573"/>
      <c r="E41" s="235" t="s">
        <v>154</v>
      </c>
      <c r="F41" s="36" t="s">
        <v>45</v>
      </c>
      <c r="G41" s="231">
        <v>8</v>
      </c>
      <c r="H41" s="237">
        <v>4</v>
      </c>
      <c r="I41" s="237">
        <v>4</v>
      </c>
      <c r="J41" s="237">
        <v>4</v>
      </c>
      <c r="K41" s="237">
        <v>4</v>
      </c>
      <c r="L41" s="265">
        <f>G41*(SUM(H41:K41))</f>
        <v>128</v>
      </c>
      <c r="M41" s="583">
        <f>SUM(L41:L46)/$O$22*C46</f>
        <v>25</v>
      </c>
      <c r="N41" s="582" t="str">
        <f>IF($M$41&gt;=14.5%,"TERAMPIL","BELUM TERAMPIL")</f>
        <v>TERAMPIL</v>
      </c>
      <c r="O41" s="582"/>
      <c r="P41" s="6"/>
    </row>
    <row r="42" spans="1:17" ht="22.5" customHeight="1" x14ac:dyDescent="0.25">
      <c r="B42" s="5"/>
      <c r="C42" s="574"/>
      <c r="D42" s="575"/>
      <c r="E42" s="235" t="s">
        <v>155</v>
      </c>
      <c r="F42" s="36" t="s">
        <v>46</v>
      </c>
      <c r="G42" s="231">
        <v>4</v>
      </c>
      <c r="H42" s="237">
        <v>4</v>
      </c>
      <c r="I42" s="237">
        <v>4</v>
      </c>
      <c r="J42" s="237">
        <v>4</v>
      </c>
      <c r="K42" s="237">
        <v>4</v>
      </c>
      <c r="L42" s="265">
        <f t="shared" ref="L42:L46" si="2">G42*(SUM(H42:K42))</f>
        <v>64</v>
      </c>
      <c r="M42" s="583"/>
      <c r="N42" s="582"/>
      <c r="O42" s="582"/>
      <c r="P42" s="6"/>
    </row>
    <row r="43" spans="1:17" ht="22.5" customHeight="1" x14ac:dyDescent="0.25">
      <c r="B43" s="5"/>
      <c r="C43" s="574"/>
      <c r="D43" s="575"/>
      <c r="E43" s="235" t="s">
        <v>156</v>
      </c>
      <c r="F43" s="36" t="s">
        <v>47</v>
      </c>
      <c r="G43" s="231">
        <v>4</v>
      </c>
      <c r="H43" s="237">
        <v>4</v>
      </c>
      <c r="I43" s="237">
        <v>4</v>
      </c>
      <c r="J43" s="237">
        <v>4</v>
      </c>
      <c r="K43" s="237">
        <v>4</v>
      </c>
      <c r="L43" s="265">
        <f t="shared" si="2"/>
        <v>64</v>
      </c>
      <c r="M43" s="583"/>
      <c r="N43" s="582"/>
      <c r="O43" s="582"/>
      <c r="P43" s="6"/>
    </row>
    <row r="44" spans="1:17" ht="22.5" customHeight="1" x14ac:dyDescent="0.25">
      <c r="B44" s="5"/>
      <c r="C44" s="574"/>
      <c r="D44" s="575"/>
      <c r="E44" s="235" t="s">
        <v>157</v>
      </c>
      <c r="F44" s="36" t="s">
        <v>48</v>
      </c>
      <c r="G44" s="231">
        <v>2</v>
      </c>
      <c r="H44" s="237">
        <v>4</v>
      </c>
      <c r="I44" s="237">
        <v>4</v>
      </c>
      <c r="J44" s="237">
        <v>4</v>
      </c>
      <c r="K44" s="237">
        <v>4</v>
      </c>
      <c r="L44" s="265">
        <f t="shared" si="2"/>
        <v>32</v>
      </c>
      <c r="M44" s="583"/>
      <c r="N44" s="582"/>
      <c r="O44" s="582"/>
      <c r="P44" s="6"/>
    </row>
    <row r="45" spans="1:17" ht="22.5" customHeight="1" x14ac:dyDescent="0.25">
      <c r="B45" s="5"/>
      <c r="C45" s="574"/>
      <c r="D45" s="575"/>
      <c r="E45" s="235" t="s">
        <v>158</v>
      </c>
      <c r="F45" s="36" t="s">
        <v>49</v>
      </c>
      <c r="G45" s="231">
        <v>4</v>
      </c>
      <c r="H45" s="237">
        <v>4</v>
      </c>
      <c r="I45" s="237">
        <v>4</v>
      </c>
      <c r="J45" s="237">
        <v>4</v>
      </c>
      <c r="K45" s="237">
        <v>4</v>
      </c>
      <c r="L45" s="265">
        <f t="shared" si="2"/>
        <v>64</v>
      </c>
      <c r="M45" s="583"/>
      <c r="N45" s="582"/>
      <c r="O45" s="582"/>
      <c r="P45" s="6"/>
    </row>
    <row r="46" spans="1:17" ht="22.5" customHeight="1" x14ac:dyDescent="0.25">
      <c r="B46" s="5"/>
      <c r="C46" s="250">
        <v>25</v>
      </c>
      <c r="D46" s="251" t="s">
        <v>180</v>
      </c>
      <c r="E46" s="235" t="s">
        <v>160</v>
      </c>
      <c r="F46" s="36" t="s">
        <v>50</v>
      </c>
      <c r="G46" s="231">
        <v>3</v>
      </c>
      <c r="H46" s="237">
        <v>4</v>
      </c>
      <c r="I46" s="237">
        <v>4</v>
      </c>
      <c r="J46" s="237">
        <v>4</v>
      </c>
      <c r="K46" s="237">
        <v>4</v>
      </c>
      <c r="L46" s="265">
        <f t="shared" si="2"/>
        <v>48</v>
      </c>
      <c r="M46" s="583"/>
      <c r="N46" s="582"/>
      <c r="O46" s="582"/>
      <c r="P46" s="6"/>
    </row>
    <row r="47" spans="1:17" ht="9.9499999999999993" customHeight="1" thickBot="1" x14ac:dyDescent="0.3">
      <c r="B47" s="27"/>
      <c r="C47" s="292"/>
      <c r="D47" s="292"/>
      <c r="E47" s="292"/>
      <c r="F47" s="292"/>
      <c r="G47" s="292"/>
      <c r="H47" s="293"/>
      <c r="I47" s="293"/>
      <c r="J47" s="44"/>
      <c r="K47" s="44"/>
      <c r="L47" s="44"/>
      <c r="M47" s="44"/>
      <c r="N47" s="44"/>
      <c r="O47" s="44"/>
      <c r="P47" s="31"/>
    </row>
    <row r="48" spans="1:17" ht="9.9499999999999993" customHeight="1" thickTop="1" x14ac:dyDescent="0.25">
      <c r="A48"/>
      <c r="B48"/>
      <c r="C48" s="47"/>
      <c r="D48" s="47"/>
      <c r="E48" s="47"/>
      <c r="F48" s="47"/>
      <c r="G48" s="47"/>
      <c r="H48" s="266"/>
      <c r="I48" s="266"/>
      <c r="J48" s="2"/>
      <c r="K48" s="2"/>
      <c r="L48" s="2"/>
      <c r="M48" s="2"/>
      <c r="N48" s="2"/>
      <c r="O48" s="2"/>
      <c r="P48"/>
      <c r="Q48"/>
    </row>
    <row r="49" spans="1:17" ht="9.9499999999999993" customHeight="1" thickBot="1" x14ac:dyDescent="0.3">
      <c r="A49"/>
      <c r="B49"/>
      <c r="C49" s="47"/>
      <c r="D49" s="47"/>
      <c r="E49" s="47"/>
      <c r="F49" s="47"/>
      <c r="G49" s="47"/>
      <c r="H49" s="266"/>
      <c r="I49" s="266"/>
      <c r="J49" s="2"/>
      <c r="K49" s="2"/>
      <c r="L49" s="2"/>
      <c r="M49" s="2"/>
      <c r="N49" s="2"/>
      <c r="O49" s="2"/>
      <c r="P49"/>
      <c r="Q49"/>
    </row>
    <row r="50" spans="1:17" ht="9.9499999999999993" customHeight="1" thickTop="1" thickBot="1" x14ac:dyDescent="0.3">
      <c r="B50" s="3"/>
      <c r="C50" s="67"/>
      <c r="D50" s="67"/>
      <c r="E50" s="67"/>
      <c r="F50" s="67"/>
      <c r="G50" s="67"/>
      <c r="H50" s="68"/>
      <c r="I50" s="68"/>
      <c r="J50" s="39"/>
      <c r="K50" s="39"/>
      <c r="L50" s="39"/>
      <c r="M50" s="39"/>
      <c r="N50" s="39"/>
      <c r="O50" s="39"/>
      <c r="P50" s="4"/>
    </row>
    <row r="51" spans="1:17" ht="16.5" customHeight="1" x14ac:dyDescent="0.25">
      <c r="B51" s="5"/>
      <c r="C51" s="48" t="s">
        <v>115</v>
      </c>
      <c r="D51" s="49"/>
      <c r="E51" s="49"/>
      <c r="F51" s="49"/>
      <c r="G51" s="49"/>
      <c r="H51" s="50"/>
      <c r="I51" s="50"/>
      <c r="J51" s="51"/>
      <c r="K51" s="51"/>
      <c r="L51" s="51"/>
      <c r="M51" s="51"/>
      <c r="N51" s="51"/>
      <c r="O51" s="52"/>
      <c r="P51" s="6"/>
    </row>
    <row r="52" spans="1:17" ht="9.9499999999999993" customHeight="1" x14ac:dyDescent="0.25">
      <c r="B52" s="5"/>
      <c r="C52" s="53"/>
      <c r="D52" s="47"/>
      <c r="E52" s="47"/>
      <c r="F52" s="47"/>
      <c r="G52" s="47"/>
      <c r="H52" s="266"/>
      <c r="I52" s="266"/>
      <c r="J52" s="2"/>
      <c r="K52" s="2"/>
      <c r="L52" s="2"/>
      <c r="M52" s="2"/>
      <c r="N52" s="2"/>
      <c r="O52" s="54"/>
      <c r="P52" s="6"/>
    </row>
    <row r="53" spans="1:17" ht="23.1" customHeight="1" x14ac:dyDescent="0.25">
      <c r="B53" s="5"/>
      <c r="C53" s="53"/>
      <c r="D53" s="219" t="s">
        <v>116</v>
      </c>
      <c r="E53" s="580">
        <f>SUM(M26,M34,M41)</f>
        <v>97</v>
      </c>
      <c r="F53" s="580"/>
      <c r="G53" s="47"/>
      <c r="H53" s="576" t="s">
        <v>117</v>
      </c>
      <c r="I53" s="576"/>
      <c r="J53" s="576"/>
      <c r="K53" s="576"/>
      <c r="L53" s="577" t="str">
        <f>IF(AND($N$26="TERAMPIL",$N$34="TERAMPIL",$N$41="TERAMPIL"),"TERAMPIL","BELUM TERAMPIL")</f>
        <v>BELUM TERAMPIL</v>
      </c>
      <c r="M53" s="578"/>
      <c r="N53" s="579"/>
      <c r="O53" s="232"/>
      <c r="P53" s="6"/>
    </row>
    <row r="54" spans="1:17" ht="9.9499999999999993" customHeight="1" thickBot="1" x14ac:dyDescent="0.3">
      <c r="B54" s="5"/>
      <c r="C54" s="55"/>
      <c r="D54" s="56"/>
      <c r="E54" s="56"/>
      <c r="F54" s="56"/>
      <c r="G54" s="56"/>
      <c r="H54" s="57"/>
      <c r="I54" s="57"/>
      <c r="J54" s="58"/>
      <c r="K54" s="58"/>
      <c r="L54" s="58"/>
      <c r="M54" s="58"/>
      <c r="N54" s="58"/>
      <c r="O54" s="59"/>
      <c r="P54" s="6"/>
    </row>
    <row r="55" spans="1:17" ht="9.9499999999999993" customHeight="1" x14ac:dyDescent="0.25">
      <c r="B55" s="5"/>
      <c r="C55" s="47"/>
      <c r="D55" s="47"/>
      <c r="E55" s="47"/>
      <c r="F55" s="47"/>
      <c r="G55" s="47"/>
      <c r="H55" s="266"/>
      <c r="I55" s="266"/>
      <c r="J55" s="2"/>
      <c r="K55" s="2"/>
      <c r="L55" s="2"/>
      <c r="M55" s="2"/>
      <c r="N55" s="2"/>
      <c r="O55" s="2"/>
      <c r="P55" s="6"/>
    </row>
    <row r="56" spans="1:17" ht="15.75" x14ac:dyDescent="0.25">
      <c r="B56" s="5"/>
      <c r="C56" s="60" t="s">
        <v>118</v>
      </c>
      <c r="D56" s="69"/>
      <c r="E56" s="69"/>
      <c r="F56" s="69"/>
      <c r="G56" s="69"/>
      <c r="H56" s="2"/>
      <c r="I56" s="2"/>
      <c r="J56" s="2"/>
      <c r="K56" s="2"/>
      <c r="L56" s="2"/>
      <c r="M56" s="2"/>
      <c r="N56" s="2"/>
      <c r="O56" s="2"/>
      <c r="P56" s="6"/>
    </row>
    <row r="57" spans="1:17" ht="9.9499999999999993" customHeight="1" x14ac:dyDescent="0.25">
      <c r="B57" s="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6"/>
    </row>
    <row r="58" spans="1:17" ht="9.9499999999999993" customHeight="1" x14ac:dyDescent="0.25">
      <c r="B58" s="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6"/>
    </row>
    <row r="59" spans="1:17" ht="9.9499999999999993" customHeight="1" x14ac:dyDescent="0.25">
      <c r="B59" s="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6"/>
    </row>
    <row r="60" spans="1:17" ht="9.9499999999999993" customHeight="1" x14ac:dyDescent="0.25">
      <c r="B60" s="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6"/>
    </row>
    <row r="61" spans="1:17" x14ac:dyDescent="0.25">
      <c r="B61" s="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6"/>
    </row>
    <row r="62" spans="1:17" x14ac:dyDescent="0.25">
      <c r="B62" s="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6"/>
    </row>
    <row r="63" spans="1:17" x14ac:dyDescent="0.25">
      <c r="B63" s="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6"/>
    </row>
    <row r="64" spans="1:17" ht="15.75" thickBot="1" x14ac:dyDescent="0.3">
      <c r="B64" s="5"/>
      <c r="C64" s="61"/>
      <c r="D64" s="61"/>
      <c r="E64" s="61"/>
      <c r="F64" s="61"/>
      <c r="G64" s="2"/>
      <c r="H64" s="2"/>
      <c r="I64" s="61"/>
      <c r="J64" s="61"/>
      <c r="K64" s="61"/>
      <c r="L64" s="61"/>
      <c r="M64" s="61"/>
      <c r="N64" s="61"/>
      <c r="O64" s="2"/>
      <c r="P64" s="6"/>
    </row>
    <row r="65" spans="2:16" x14ac:dyDescent="0.25">
      <c r="B65" s="5"/>
      <c r="C65" s="2" t="s">
        <v>119</v>
      </c>
      <c r="D65" s="2"/>
      <c r="E65" s="2"/>
      <c r="F65" s="2"/>
      <c r="G65" s="2"/>
      <c r="H65" s="2"/>
      <c r="I65" s="2" t="s">
        <v>121</v>
      </c>
      <c r="J65" s="2"/>
      <c r="K65" s="2"/>
      <c r="L65" s="2"/>
      <c r="M65" s="2"/>
      <c r="N65" s="2"/>
      <c r="O65" s="2"/>
      <c r="P65" s="6"/>
    </row>
    <row r="66" spans="2:16" x14ac:dyDescent="0.25">
      <c r="B66" s="5"/>
      <c r="C66" s="568"/>
      <c r="D66" s="568"/>
      <c r="E66" s="568"/>
      <c r="F66" s="568"/>
      <c r="G66" s="262"/>
      <c r="H66" s="2"/>
      <c r="I66" s="568"/>
      <c r="J66" s="568"/>
      <c r="K66" s="568"/>
      <c r="L66" s="568"/>
      <c r="M66" s="568"/>
      <c r="N66" s="568"/>
      <c r="O66" s="2"/>
      <c r="P66" s="6"/>
    </row>
    <row r="67" spans="2:16" x14ac:dyDescent="0.25">
      <c r="B67" s="5"/>
      <c r="C67" s="2" t="s">
        <v>120</v>
      </c>
      <c r="D67" s="2"/>
      <c r="E67" s="2"/>
      <c r="F67" s="2"/>
      <c r="G67" s="2"/>
      <c r="H67" s="2"/>
      <c r="I67" s="2" t="s">
        <v>122</v>
      </c>
      <c r="J67" s="2"/>
      <c r="K67" s="2"/>
      <c r="L67" s="2"/>
      <c r="M67" s="2"/>
      <c r="N67" s="2"/>
      <c r="O67" s="2"/>
      <c r="P67" s="6"/>
    </row>
    <row r="68" spans="2:16" x14ac:dyDescent="0.25">
      <c r="B68" s="5"/>
      <c r="C68" s="568"/>
      <c r="D68" s="568"/>
      <c r="E68" s="568"/>
      <c r="F68" s="568"/>
      <c r="G68" s="262"/>
      <c r="H68" s="2"/>
      <c r="I68" s="568"/>
      <c r="J68" s="568"/>
      <c r="K68" s="568"/>
      <c r="L68" s="568"/>
      <c r="M68" s="568"/>
      <c r="N68" s="568"/>
      <c r="O68" s="2"/>
      <c r="P68" s="6"/>
    </row>
    <row r="69" spans="2:16" x14ac:dyDescent="0.25">
      <c r="B69" s="5"/>
      <c r="C69" s="216" t="s">
        <v>21</v>
      </c>
      <c r="D69" s="262"/>
      <c r="E69" s="262"/>
      <c r="F69" s="262"/>
      <c r="G69" s="262"/>
      <c r="H69" s="2"/>
      <c r="I69" s="216" t="s">
        <v>21</v>
      </c>
      <c r="J69" s="262"/>
      <c r="K69" s="262"/>
      <c r="L69" s="2"/>
      <c r="M69" s="2"/>
      <c r="N69" s="2"/>
      <c r="O69" s="2"/>
      <c r="P69" s="6"/>
    </row>
    <row r="70" spans="2:16" x14ac:dyDescent="0.25">
      <c r="B70" s="5"/>
      <c r="C70" s="568"/>
      <c r="D70" s="568"/>
      <c r="E70" s="568"/>
      <c r="F70" s="568"/>
      <c r="G70" s="262"/>
      <c r="H70" s="2"/>
      <c r="I70" s="568"/>
      <c r="J70" s="568"/>
      <c r="K70" s="568"/>
      <c r="L70" s="568"/>
      <c r="M70" s="568"/>
      <c r="N70" s="568"/>
      <c r="O70" s="2"/>
      <c r="P70" s="6"/>
    </row>
    <row r="71" spans="2:16" x14ac:dyDescent="0.25">
      <c r="B71" s="5"/>
      <c r="C71" s="2" t="s">
        <v>123</v>
      </c>
      <c r="D71" s="2"/>
      <c r="E71" s="2"/>
      <c r="F71" s="2"/>
      <c r="G71" s="2"/>
      <c r="H71" s="2"/>
      <c r="I71" s="2" t="s">
        <v>123</v>
      </c>
      <c r="J71" s="2"/>
      <c r="K71" s="2"/>
      <c r="L71" s="2"/>
      <c r="M71" s="2"/>
      <c r="N71" s="2"/>
      <c r="O71" s="2"/>
      <c r="P71" s="6"/>
    </row>
    <row r="72" spans="2:16" x14ac:dyDescent="0.25"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6"/>
    </row>
    <row r="73" spans="2:16" x14ac:dyDescent="0.25"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6"/>
    </row>
    <row r="74" spans="2:16" x14ac:dyDescent="0.25"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6"/>
    </row>
    <row r="75" spans="2:16" x14ac:dyDescent="0.25"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6"/>
    </row>
    <row r="76" spans="2:16" x14ac:dyDescent="0.25"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6"/>
    </row>
    <row r="77" spans="2:16" x14ac:dyDescent="0.25"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6"/>
    </row>
    <row r="78" spans="2:16" x14ac:dyDescent="0.25"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6"/>
    </row>
    <row r="79" spans="2:16" x14ac:dyDescent="0.25"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6"/>
    </row>
    <row r="80" spans="2:16" x14ac:dyDescent="0.25"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6"/>
    </row>
    <row r="81" spans="2:16" x14ac:dyDescent="0.25"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6"/>
    </row>
    <row r="82" spans="2:16" x14ac:dyDescent="0.25"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6"/>
    </row>
    <row r="83" spans="2:16" x14ac:dyDescent="0.25"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6"/>
    </row>
    <row r="84" spans="2:16" x14ac:dyDescent="0.25"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6"/>
    </row>
    <row r="85" spans="2:16" x14ac:dyDescent="0.25"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6"/>
    </row>
    <row r="86" spans="2:16" ht="15.75" thickBot="1" x14ac:dyDescent="0.3">
      <c r="B86" s="5"/>
      <c r="C86" s="61"/>
      <c r="D86" s="61"/>
      <c r="E86" s="61"/>
      <c r="F86" s="61"/>
      <c r="G86" s="2"/>
      <c r="H86" s="2"/>
      <c r="I86" s="61"/>
      <c r="J86" s="61"/>
      <c r="K86" s="61"/>
      <c r="L86" s="61"/>
      <c r="M86" s="61"/>
      <c r="N86" s="61"/>
      <c r="O86" s="2"/>
      <c r="P86" s="6"/>
    </row>
    <row r="87" spans="2:16" x14ac:dyDescent="0.25">
      <c r="B87" s="5"/>
      <c r="C87" s="2" t="s">
        <v>78</v>
      </c>
      <c r="D87" s="2"/>
      <c r="E87" s="2"/>
      <c r="F87" s="2"/>
      <c r="G87" s="2"/>
      <c r="H87" s="2"/>
      <c r="I87" s="2" t="s">
        <v>124</v>
      </c>
      <c r="J87" s="2"/>
      <c r="K87" s="2"/>
      <c r="L87" s="2"/>
      <c r="M87" s="2"/>
      <c r="N87" s="2"/>
      <c r="O87" s="2"/>
      <c r="P87" s="6"/>
    </row>
    <row r="88" spans="2:16" x14ac:dyDescent="0.25">
      <c r="B88" s="5"/>
      <c r="C88" s="568"/>
      <c r="D88" s="568"/>
      <c r="E88" s="568"/>
      <c r="F88" s="568"/>
      <c r="G88" s="2"/>
      <c r="H88" s="2"/>
      <c r="I88" s="568"/>
      <c r="J88" s="568"/>
      <c r="K88" s="568"/>
      <c r="L88" s="568"/>
      <c r="M88" s="568"/>
      <c r="N88" s="568"/>
      <c r="O88" s="2"/>
      <c r="P88" s="6"/>
    </row>
    <row r="89" spans="2:16" x14ac:dyDescent="0.25">
      <c r="B89" s="5"/>
      <c r="C89" s="2" t="s">
        <v>122</v>
      </c>
      <c r="D89" s="2"/>
      <c r="E89" s="2"/>
      <c r="F89" s="2"/>
      <c r="G89" s="2"/>
      <c r="H89" s="2"/>
      <c r="I89" s="2" t="s">
        <v>122</v>
      </c>
      <c r="J89" s="2"/>
      <c r="K89" s="2"/>
      <c r="L89" s="2"/>
      <c r="M89" s="2"/>
      <c r="N89" s="2"/>
      <c r="O89" s="2"/>
      <c r="P89" s="6"/>
    </row>
    <row r="90" spans="2:16" x14ac:dyDescent="0.25">
      <c r="B90" s="5"/>
      <c r="C90" s="568"/>
      <c r="D90" s="568"/>
      <c r="E90" s="568"/>
      <c r="F90" s="568"/>
      <c r="G90" s="2"/>
      <c r="H90" s="2"/>
      <c r="I90" s="568"/>
      <c r="J90" s="568"/>
      <c r="K90" s="568"/>
      <c r="L90" s="568"/>
      <c r="M90" s="568"/>
      <c r="N90" s="568"/>
      <c r="O90" s="2"/>
      <c r="P90" s="6"/>
    </row>
    <row r="91" spans="2:16" x14ac:dyDescent="0.25">
      <c r="B91" s="5"/>
      <c r="C91" s="2" t="s">
        <v>21</v>
      </c>
      <c r="D91" s="2"/>
      <c r="E91" s="2"/>
      <c r="F91" s="2"/>
      <c r="G91" s="2"/>
      <c r="H91" s="2"/>
      <c r="I91" s="2" t="s">
        <v>21</v>
      </c>
      <c r="J91" s="2"/>
      <c r="K91" s="2"/>
      <c r="L91" s="2"/>
      <c r="M91" s="2"/>
      <c r="N91" s="2"/>
      <c r="O91" s="2"/>
      <c r="P91" s="6"/>
    </row>
    <row r="92" spans="2:16" x14ac:dyDescent="0.25">
      <c r="B92" s="5"/>
      <c r="C92" s="568"/>
      <c r="D92" s="568"/>
      <c r="E92" s="568"/>
      <c r="F92" s="568"/>
      <c r="G92" s="2"/>
      <c r="H92" s="2"/>
      <c r="I92" s="568"/>
      <c r="J92" s="568"/>
      <c r="K92" s="568"/>
      <c r="L92" s="568"/>
      <c r="M92" s="568"/>
      <c r="N92" s="568"/>
      <c r="O92" s="2"/>
      <c r="P92" s="6"/>
    </row>
    <row r="93" spans="2:16" x14ac:dyDescent="0.25">
      <c r="B93" s="5"/>
      <c r="C93" s="2" t="s">
        <v>123</v>
      </c>
      <c r="D93" s="2"/>
      <c r="E93" s="2"/>
      <c r="F93" s="2"/>
      <c r="G93" s="2"/>
      <c r="H93" s="2"/>
      <c r="I93" s="2" t="s">
        <v>123</v>
      </c>
      <c r="J93" s="2"/>
      <c r="K93" s="2"/>
      <c r="L93" s="2"/>
      <c r="M93" s="2"/>
      <c r="N93" s="2"/>
      <c r="O93" s="2"/>
      <c r="P93" s="6"/>
    </row>
    <row r="94" spans="2:16" x14ac:dyDescent="0.25">
      <c r="B94" s="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6"/>
    </row>
    <row r="95" spans="2:16" x14ac:dyDescent="0.25">
      <c r="B95" s="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6"/>
    </row>
    <row r="96" spans="2:16" x14ac:dyDescent="0.25">
      <c r="B96" s="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6"/>
    </row>
    <row r="97" spans="2:16" x14ac:dyDescent="0.25">
      <c r="B97" s="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6"/>
    </row>
    <row r="98" spans="2:16" x14ac:dyDescent="0.25">
      <c r="B98" s="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6"/>
    </row>
    <row r="99" spans="2:16" x14ac:dyDescent="0.25">
      <c r="B99" s="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6"/>
    </row>
    <row r="100" spans="2:16" x14ac:dyDescent="0.25">
      <c r="B100" s="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6"/>
    </row>
    <row r="101" spans="2:16" x14ac:dyDescent="0.25">
      <c r="B101" s="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6"/>
    </row>
    <row r="102" spans="2:16" x14ac:dyDescent="0.25">
      <c r="B102" s="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6"/>
    </row>
    <row r="103" spans="2:16" x14ac:dyDescent="0.25">
      <c r="B103" s="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6"/>
    </row>
    <row r="104" spans="2:16" x14ac:dyDescent="0.25">
      <c r="B104" s="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6"/>
    </row>
    <row r="105" spans="2:16" ht="15.75" thickBot="1" x14ac:dyDescent="0.3">
      <c r="B105" s="27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31"/>
    </row>
    <row r="106" spans="2:16" ht="15.75" thickTop="1" x14ac:dyDescent="0.25"/>
  </sheetData>
  <sheetProtection algorithmName="SHA-512" hashValue="yvl1hFJsmk38DWNtxqWzdCMAY3h92LHJkbWJPkO92NxsC/NCrQgCS+joeS1IT9Ij4bZU9umBgK3x1qkTAbVgPg==" saltValue="aAlA9dpmoivZn5pRShJDHQ==" spinCount="100000" sheet="1" objects="1" scenarios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whole" allowBlank="1" showInputMessage="1" showErrorMessage="1" sqref="H26:K29 H36:K37 H34:K34 H41:K46" xr:uid="{00000000-0002-0000-1A00-000000000000}">
      <formula1>0</formula1>
      <formula2>4</formula2>
    </dataValidation>
    <dataValidation type="list" allowBlank="1" showInputMessage="1" showErrorMessage="1" sqref="H30:K30 H35:K35" xr:uid="{00000000-0002-0000-1A00-000001000000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4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B1:P106"/>
  <sheetViews>
    <sheetView topLeftCell="A42" zoomScaleNormal="100" zoomScaleSheetLayoutView="100" workbookViewId="0">
      <selection activeCell="C66" sqref="C66:F66"/>
    </sheetView>
  </sheetViews>
  <sheetFormatPr defaultColWidth="9.140625" defaultRowHeight="15" x14ac:dyDescent="0.25"/>
  <cols>
    <col min="1" max="1" width="9.140625" style="80"/>
    <col min="2" max="2" width="3.42578125" style="80" customWidth="1"/>
    <col min="3" max="3" width="3.5703125" style="80" customWidth="1"/>
    <col min="4" max="4" width="12.85546875" style="80" customWidth="1"/>
    <col min="5" max="5" width="3.7109375" style="80" customWidth="1"/>
    <col min="6" max="6" width="18.42578125" style="80" customWidth="1"/>
    <col min="7" max="7" width="11.7109375" style="80" customWidth="1"/>
    <col min="8" max="11" width="4.28515625" style="80" customWidth="1"/>
    <col min="12" max="12" width="10.5703125" style="80" customWidth="1"/>
    <col min="13" max="13" width="8.42578125" style="80" customWidth="1"/>
    <col min="14" max="14" width="8.7109375" style="80" customWidth="1"/>
    <col min="15" max="15" width="4.42578125" style="80" customWidth="1"/>
    <col min="16" max="16" width="3.85546875" style="80" customWidth="1"/>
    <col min="17" max="16384" width="9.140625" style="80"/>
  </cols>
  <sheetData>
    <row r="1" spans="2:16" ht="15.75" thickBot="1" x14ac:dyDescent="0.3"/>
    <row r="2" spans="2:16" ht="15.75" thickTop="1" x14ac:dyDescent="0.25">
      <c r="B2" s="3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267" t="s">
        <v>231</v>
      </c>
    </row>
    <row r="3" spans="2:16" ht="15.75" x14ac:dyDescent="0.25">
      <c r="B3" s="5"/>
      <c r="C3" s="569" t="s">
        <v>51</v>
      </c>
      <c r="D3" s="569"/>
      <c r="E3" s="569"/>
      <c r="F3" s="569"/>
      <c r="G3" s="569"/>
      <c r="H3" s="569"/>
      <c r="I3" s="569"/>
      <c r="J3" s="569"/>
      <c r="K3" s="569"/>
      <c r="L3" s="569"/>
      <c r="M3" s="569"/>
      <c r="N3" s="569"/>
      <c r="O3" s="569"/>
      <c r="P3" s="6"/>
    </row>
    <row r="4" spans="2:16" ht="9.9499999999999993" customHeight="1" x14ac:dyDescent="0.25">
      <c r="B4" s="5"/>
      <c r="C4" s="62"/>
      <c r="D4" s="62"/>
      <c r="E4" s="62"/>
      <c r="F4" s="62"/>
      <c r="G4" s="62"/>
      <c r="H4" s="2"/>
      <c r="I4" s="2"/>
      <c r="J4" s="2"/>
      <c r="K4" s="2"/>
      <c r="L4" s="2"/>
      <c r="M4" s="2"/>
      <c r="N4" s="2"/>
      <c r="O4" s="2"/>
      <c r="P4" s="6"/>
    </row>
    <row r="5" spans="2:16" x14ac:dyDescent="0.25">
      <c r="B5" s="5"/>
      <c r="C5" s="60" t="s">
        <v>113</v>
      </c>
      <c r="D5" s="42"/>
      <c r="E5" s="42"/>
      <c r="F5" s="42"/>
      <c r="G5" s="42"/>
      <c r="H5" s="2"/>
      <c r="I5" s="2"/>
      <c r="J5" s="2"/>
      <c r="K5" s="2"/>
      <c r="L5" s="2"/>
      <c r="M5" s="2"/>
      <c r="N5" s="2"/>
      <c r="O5" s="2"/>
      <c r="P5" s="6"/>
    </row>
    <row r="6" spans="2:16" ht="9.6" customHeight="1" thickBot="1" x14ac:dyDescent="0.3">
      <c r="B6" s="5"/>
      <c r="C6" s="42"/>
      <c r="D6" s="42"/>
      <c r="E6" s="42"/>
      <c r="F6" s="42"/>
      <c r="G6" s="42"/>
      <c r="H6" s="2"/>
      <c r="I6" s="2"/>
      <c r="J6" s="2"/>
      <c r="K6" s="2"/>
      <c r="L6" s="2"/>
      <c r="M6" s="2"/>
      <c r="N6" s="2"/>
      <c r="O6" s="2"/>
      <c r="P6" s="6"/>
    </row>
    <row r="7" spans="2:16" ht="23.25" customHeight="1" thickBot="1" x14ac:dyDescent="0.3">
      <c r="B7" s="5"/>
      <c r="C7" s="587" t="s">
        <v>112</v>
      </c>
      <c r="D7" s="588"/>
      <c r="E7" s="589"/>
      <c r="F7" s="499"/>
      <c r="G7" s="500"/>
      <c r="H7" s="500"/>
      <c r="I7" s="500"/>
      <c r="J7" s="500"/>
      <c r="K7" s="500"/>
      <c r="L7" s="500"/>
      <c r="M7" s="500"/>
      <c r="N7" s="500"/>
      <c r="O7" s="500"/>
      <c r="P7" s="6"/>
    </row>
    <row r="8" spans="2:16" ht="13.5" customHeight="1" x14ac:dyDescent="0.25">
      <c r="B8" s="5"/>
      <c r="C8" s="590" t="s">
        <v>53</v>
      </c>
      <c r="D8" s="591"/>
      <c r="E8" s="592"/>
      <c r="F8" s="499"/>
      <c r="G8" s="500"/>
      <c r="H8" s="500"/>
      <c r="I8" s="500"/>
      <c r="J8" s="500"/>
      <c r="K8" s="500"/>
      <c r="L8" s="500"/>
      <c r="M8" s="500"/>
      <c r="N8" s="500"/>
      <c r="O8" s="500"/>
      <c r="P8" s="6"/>
    </row>
    <row r="9" spans="2:16" ht="15.75" thickBot="1" x14ac:dyDescent="0.3">
      <c r="B9" s="5"/>
      <c r="C9" s="593" t="s">
        <v>54</v>
      </c>
      <c r="D9" s="594"/>
      <c r="E9" s="595"/>
      <c r="F9" s="499"/>
      <c r="G9" s="500"/>
      <c r="H9" s="500"/>
      <c r="I9" s="500"/>
      <c r="J9" s="500"/>
      <c r="K9" s="500"/>
      <c r="L9" s="500"/>
      <c r="M9" s="500"/>
      <c r="N9" s="500"/>
      <c r="O9" s="500"/>
      <c r="P9" s="6"/>
    </row>
    <row r="10" spans="2:16" ht="26.25" customHeight="1" thickBot="1" x14ac:dyDescent="0.3">
      <c r="B10" s="5"/>
      <c r="C10" s="584" t="s">
        <v>55</v>
      </c>
      <c r="D10" s="585"/>
      <c r="E10" s="586"/>
      <c r="F10" s="511"/>
      <c r="G10" s="512"/>
      <c r="H10" s="512"/>
      <c r="I10" s="512"/>
      <c r="J10" s="512"/>
      <c r="K10" s="570" t="s">
        <v>125</v>
      </c>
      <c r="L10" s="571"/>
      <c r="M10" s="571"/>
      <c r="N10" s="571"/>
      <c r="O10" s="571"/>
      <c r="P10" s="6"/>
    </row>
    <row r="11" spans="2:16" ht="26.25" customHeight="1" thickBot="1" x14ac:dyDescent="0.3">
      <c r="B11" s="5"/>
      <c r="C11" s="584" t="s">
        <v>1</v>
      </c>
      <c r="D11" s="585"/>
      <c r="E11" s="586"/>
      <c r="F11" s="515"/>
      <c r="G11" s="516"/>
      <c r="H11" s="516"/>
      <c r="I11" s="516"/>
      <c r="J11" s="516"/>
      <c r="K11" s="570"/>
      <c r="L11" s="571"/>
      <c r="M11" s="571"/>
      <c r="N11" s="571"/>
      <c r="O11" s="571"/>
      <c r="P11" s="6"/>
    </row>
    <row r="12" spans="2:16" ht="26.25" customHeight="1" thickBot="1" x14ac:dyDescent="0.3">
      <c r="B12" s="5"/>
      <c r="C12" s="584" t="s">
        <v>71</v>
      </c>
      <c r="D12" s="585"/>
      <c r="E12" s="586"/>
      <c r="F12" s="515"/>
      <c r="G12" s="516"/>
      <c r="H12" s="516"/>
      <c r="I12" s="516"/>
      <c r="J12" s="516"/>
      <c r="K12" s="570"/>
      <c r="L12" s="571"/>
      <c r="M12" s="571"/>
      <c r="N12" s="571"/>
      <c r="O12" s="571"/>
      <c r="P12" s="6"/>
    </row>
    <row r="13" spans="2:16" ht="26.25" customHeight="1" thickBot="1" x14ac:dyDescent="0.3">
      <c r="B13" s="5"/>
      <c r="C13" s="584" t="s">
        <v>56</v>
      </c>
      <c r="D13" s="585"/>
      <c r="E13" s="586"/>
      <c r="F13" s="515"/>
      <c r="G13" s="516"/>
      <c r="H13" s="516"/>
      <c r="I13" s="516"/>
      <c r="J13" s="516"/>
      <c r="K13" s="2"/>
      <c r="L13" s="2"/>
      <c r="M13" s="2"/>
      <c r="N13" s="218"/>
      <c r="O13" s="218"/>
      <c r="P13" s="6"/>
    </row>
    <row r="14" spans="2:16" ht="26.25" customHeight="1" thickBot="1" x14ac:dyDescent="0.3">
      <c r="B14" s="5"/>
      <c r="C14" s="584" t="s">
        <v>57</v>
      </c>
      <c r="D14" s="585"/>
      <c r="E14" s="586"/>
      <c r="F14" s="515"/>
      <c r="G14" s="516"/>
      <c r="H14" s="516"/>
      <c r="I14" s="516"/>
      <c r="J14" s="516"/>
      <c r="K14" s="2"/>
      <c r="L14" s="2"/>
      <c r="M14" s="2"/>
      <c r="N14" s="228"/>
      <c r="O14" s="228"/>
      <c r="P14" s="6"/>
    </row>
    <row r="15" spans="2:16" ht="10.5" customHeight="1" x14ac:dyDescent="0.25">
      <c r="B15" s="5"/>
      <c r="C15" s="63"/>
      <c r="D15" s="63"/>
      <c r="E15" s="63"/>
      <c r="F15" s="63"/>
      <c r="G15" s="63"/>
      <c r="H15" s="63"/>
      <c r="I15" s="63"/>
      <c r="J15" s="63"/>
      <c r="K15" s="2" t="s">
        <v>171</v>
      </c>
      <c r="L15" s="63"/>
      <c r="M15" s="63"/>
      <c r="N15" s="63"/>
      <c r="O15" s="63"/>
      <c r="P15" s="6"/>
    </row>
    <row r="16" spans="2:16" x14ac:dyDescent="0.25">
      <c r="B16" s="5"/>
      <c r="C16" s="63"/>
      <c r="D16" s="63"/>
      <c r="E16" s="63"/>
      <c r="F16" s="63"/>
      <c r="G16" s="63"/>
      <c r="H16" s="63"/>
      <c r="I16" s="63"/>
      <c r="J16" s="63"/>
      <c r="K16" s="2"/>
      <c r="L16" s="333" t="s">
        <v>52</v>
      </c>
      <c r="M16" s="333"/>
      <c r="N16" s="333"/>
      <c r="O16" s="63"/>
      <c r="P16" s="6"/>
    </row>
    <row r="17" spans="2:16" ht="9.9499999999999993" customHeight="1" x14ac:dyDescent="0.25">
      <c r="B17" s="5"/>
      <c r="C17" s="63"/>
      <c r="D17" s="63"/>
      <c r="E17" s="63"/>
      <c r="F17" s="63"/>
      <c r="G17" s="63"/>
      <c r="H17" s="63"/>
      <c r="I17" s="63"/>
      <c r="J17" s="63"/>
      <c r="K17" s="2"/>
      <c r="L17" s="63"/>
      <c r="M17" s="63"/>
      <c r="N17" s="63"/>
      <c r="O17" s="63"/>
      <c r="P17" s="6"/>
    </row>
    <row r="18" spans="2:16" x14ac:dyDescent="0.25">
      <c r="B18" s="5"/>
      <c r="C18" s="60" t="s">
        <v>114</v>
      </c>
      <c r="D18" s="42"/>
      <c r="E18" s="42"/>
      <c r="F18" s="42"/>
      <c r="G18" s="42"/>
      <c r="H18" s="2"/>
      <c r="I18" s="2"/>
      <c r="J18" s="2"/>
      <c r="K18" s="2"/>
      <c r="L18" s="2"/>
      <c r="M18" s="2"/>
      <c r="N18" s="2"/>
      <c r="O18" s="262"/>
      <c r="P18" s="6"/>
    </row>
    <row r="19" spans="2:16" x14ac:dyDescent="0.25">
      <c r="B19" s="5"/>
      <c r="C19" s="60"/>
      <c r="D19" s="42"/>
      <c r="E19" s="42"/>
      <c r="F19" s="42"/>
      <c r="G19" s="42"/>
      <c r="H19" s="2"/>
      <c r="I19" s="2"/>
      <c r="J19" s="2"/>
      <c r="K19" s="2"/>
      <c r="L19" s="2"/>
      <c r="M19" s="2"/>
      <c r="N19" s="2"/>
      <c r="O19" s="2"/>
      <c r="P19" s="6"/>
    </row>
    <row r="20" spans="2:16" ht="12" customHeight="1" x14ac:dyDescent="0.25">
      <c r="B20" s="5"/>
      <c r="C20" s="64" t="s">
        <v>32</v>
      </c>
      <c r="D20" s="65" t="s">
        <v>175</v>
      </c>
      <c r="E20" s="65"/>
      <c r="F20" s="66"/>
      <c r="G20" s="66"/>
      <c r="H20" s="2"/>
      <c r="I20" s="2"/>
      <c r="J20" s="2"/>
      <c r="K20" s="2"/>
      <c r="L20" s="2"/>
      <c r="M20" s="2"/>
      <c r="N20" s="216">
        <v>800</v>
      </c>
      <c r="O20" s="2"/>
      <c r="P20" s="6"/>
    </row>
    <row r="21" spans="2:16" ht="12" customHeight="1" x14ac:dyDescent="0.25">
      <c r="B21" s="5"/>
      <c r="C21" s="64" t="s">
        <v>33</v>
      </c>
      <c r="D21" s="65" t="s">
        <v>176</v>
      </c>
      <c r="E21" s="65"/>
      <c r="F21" s="66"/>
      <c r="G21" s="66"/>
      <c r="H21" s="2"/>
      <c r="I21" s="2"/>
      <c r="J21" s="2"/>
      <c r="K21" s="2"/>
      <c r="L21" s="2"/>
      <c r="M21" s="2"/>
      <c r="N21" s="216">
        <v>400</v>
      </c>
      <c r="O21" s="2"/>
      <c r="P21" s="6"/>
    </row>
    <row r="22" spans="2:16" ht="12" customHeight="1" x14ac:dyDescent="0.25">
      <c r="B22" s="5"/>
      <c r="C22" s="64" t="s">
        <v>34</v>
      </c>
      <c r="D22" s="65" t="s">
        <v>174</v>
      </c>
      <c r="E22" s="65"/>
      <c r="F22" s="66"/>
      <c r="G22" s="66"/>
      <c r="H22" s="2"/>
      <c r="I22" s="2"/>
      <c r="J22" s="2"/>
      <c r="K22" s="2"/>
      <c r="L22" s="2"/>
      <c r="M22" s="2"/>
      <c r="N22" s="2"/>
      <c r="O22" s="216">
        <v>400</v>
      </c>
      <c r="P22" s="6"/>
    </row>
    <row r="23" spans="2:16" ht="9.9499999999999993" customHeight="1" x14ac:dyDescent="0.25">
      <c r="B23" s="5"/>
      <c r="C23" s="66"/>
      <c r="D23" s="66"/>
      <c r="E23" s="66"/>
      <c r="F23" s="66"/>
      <c r="G23" s="66"/>
      <c r="H23" s="2"/>
      <c r="I23" s="2"/>
      <c r="J23" s="2"/>
      <c r="K23" s="2"/>
      <c r="L23" s="2"/>
      <c r="M23" s="2"/>
      <c r="N23" s="2"/>
      <c r="O23" s="2"/>
      <c r="P23" s="6"/>
    </row>
    <row r="24" spans="2:16" ht="30" customHeight="1" x14ac:dyDescent="0.25">
      <c r="B24" s="5"/>
      <c r="C24" s="582" t="s">
        <v>31</v>
      </c>
      <c r="D24" s="582"/>
      <c r="E24" s="581" t="s">
        <v>162</v>
      </c>
      <c r="F24" s="581"/>
      <c r="G24" s="582" t="s">
        <v>165</v>
      </c>
      <c r="H24" s="581" t="s">
        <v>164</v>
      </c>
      <c r="I24" s="581"/>
      <c r="J24" s="581"/>
      <c r="K24" s="581"/>
      <c r="L24" s="581" t="s">
        <v>166</v>
      </c>
      <c r="M24" s="582" t="s">
        <v>172</v>
      </c>
      <c r="N24" s="581" t="s">
        <v>19</v>
      </c>
      <c r="O24" s="581"/>
      <c r="P24" s="6"/>
    </row>
    <row r="25" spans="2:16" x14ac:dyDescent="0.25">
      <c r="B25" s="5"/>
      <c r="C25" s="596"/>
      <c r="D25" s="596"/>
      <c r="E25" s="581"/>
      <c r="F25" s="581"/>
      <c r="G25" s="582"/>
      <c r="H25" s="261" t="s">
        <v>107</v>
      </c>
      <c r="I25" s="261" t="s">
        <v>108</v>
      </c>
      <c r="J25" s="261" t="s">
        <v>163</v>
      </c>
      <c r="K25" s="261" t="s">
        <v>109</v>
      </c>
      <c r="L25" s="581"/>
      <c r="M25" s="582"/>
      <c r="N25" s="581"/>
      <c r="O25" s="581"/>
      <c r="P25" s="6"/>
    </row>
    <row r="26" spans="2:16" ht="23.25" customHeight="1" x14ac:dyDescent="0.25">
      <c r="B26" s="5"/>
      <c r="C26" s="572" t="s">
        <v>168</v>
      </c>
      <c r="D26" s="573"/>
      <c r="E26" s="224" t="s">
        <v>154</v>
      </c>
      <c r="F26" s="233" t="s">
        <v>87</v>
      </c>
      <c r="G26" s="265">
        <v>10</v>
      </c>
      <c r="H26" s="236">
        <v>4</v>
      </c>
      <c r="I26" s="236">
        <v>4</v>
      </c>
      <c r="J26" s="236">
        <v>4</v>
      </c>
      <c r="K26" s="236">
        <v>4</v>
      </c>
      <c r="L26" s="265">
        <f>G26*(SUM(H26:K26))</f>
        <v>160</v>
      </c>
      <c r="M26" s="583">
        <f>SUM(L26:L30)/$N$20*C30</f>
        <v>50</v>
      </c>
      <c r="N26" s="582" t="str">
        <f>IF(AND(SUM(H30:K30)=16,$M$26&gt;=29.5%),"TERAMPIL","BELUM TERAMPIL")</f>
        <v>TERAMPIL</v>
      </c>
      <c r="O26" s="582"/>
      <c r="P26" s="6"/>
    </row>
    <row r="27" spans="2:16" ht="23.25" customHeight="1" x14ac:dyDescent="0.25">
      <c r="B27" s="5"/>
      <c r="C27" s="574"/>
      <c r="D27" s="575"/>
      <c r="E27" s="224" t="s">
        <v>155</v>
      </c>
      <c r="F27" s="233" t="s">
        <v>88</v>
      </c>
      <c r="G27" s="265">
        <v>6</v>
      </c>
      <c r="H27" s="236">
        <v>4</v>
      </c>
      <c r="I27" s="236">
        <v>4</v>
      </c>
      <c r="J27" s="236">
        <v>4</v>
      </c>
      <c r="K27" s="236">
        <v>4</v>
      </c>
      <c r="L27" s="265">
        <f t="shared" ref="L27:L30" si="0">G27*(SUM(H27:K27))</f>
        <v>96</v>
      </c>
      <c r="M27" s="583"/>
      <c r="N27" s="582"/>
      <c r="O27" s="582"/>
      <c r="P27" s="6"/>
    </row>
    <row r="28" spans="2:16" ht="23.25" customHeight="1" x14ac:dyDescent="0.25">
      <c r="B28" s="5"/>
      <c r="C28" s="574"/>
      <c r="D28" s="575"/>
      <c r="E28" s="224" t="s">
        <v>156</v>
      </c>
      <c r="F28" s="233" t="s">
        <v>89</v>
      </c>
      <c r="G28" s="265">
        <v>4</v>
      </c>
      <c r="H28" s="236">
        <v>4</v>
      </c>
      <c r="I28" s="236">
        <v>4</v>
      </c>
      <c r="J28" s="236">
        <v>4</v>
      </c>
      <c r="K28" s="236">
        <v>4</v>
      </c>
      <c r="L28" s="265">
        <f t="shared" si="0"/>
        <v>64</v>
      </c>
      <c r="M28" s="583"/>
      <c r="N28" s="582"/>
      <c r="O28" s="582"/>
      <c r="P28" s="6"/>
    </row>
    <row r="29" spans="2:16" ht="23.25" customHeight="1" x14ac:dyDescent="0.25">
      <c r="B29" s="5"/>
      <c r="C29" s="574"/>
      <c r="D29" s="575"/>
      <c r="E29" s="224" t="s">
        <v>157</v>
      </c>
      <c r="F29" s="233" t="s">
        <v>90</v>
      </c>
      <c r="G29" s="265">
        <v>8</v>
      </c>
      <c r="H29" s="236">
        <v>4</v>
      </c>
      <c r="I29" s="236">
        <v>4</v>
      </c>
      <c r="J29" s="236">
        <v>4</v>
      </c>
      <c r="K29" s="236">
        <v>4</v>
      </c>
      <c r="L29" s="265">
        <f t="shared" si="0"/>
        <v>128</v>
      </c>
      <c r="M29" s="583"/>
      <c r="N29" s="582"/>
      <c r="O29" s="582"/>
      <c r="P29" s="6"/>
    </row>
    <row r="30" spans="2:16" ht="27.75" customHeight="1" x14ac:dyDescent="0.25">
      <c r="B30" s="5"/>
      <c r="C30" s="248">
        <v>50</v>
      </c>
      <c r="D30" s="249" t="s">
        <v>180</v>
      </c>
      <c r="E30" s="224" t="s">
        <v>158</v>
      </c>
      <c r="F30" s="234" t="s">
        <v>173</v>
      </c>
      <c r="G30" s="265">
        <v>22</v>
      </c>
      <c r="H30" s="236">
        <v>4</v>
      </c>
      <c r="I30" s="236">
        <v>4</v>
      </c>
      <c r="J30" s="236">
        <v>4</v>
      </c>
      <c r="K30" s="236">
        <v>4</v>
      </c>
      <c r="L30" s="265">
        <f t="shared" si="0"/>
        <v>352</v>
      </c>
      <c r="M30" s="583"/>
      <c r="N30" s="582"/>
      <c r="O30" s="582"/>
      <c r="P30" s="6"/>
    </row>
    <row r="31" spans="2:16" ht="23.25" customHeight="1" x14ac:dyDescent="0.25">
      <c r="B31" s="5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6"/>
    </row>
    <row r="32" spans="2:16" ht="24" customHeight="1" x14ac:dyDescent="0.25">
      <c r="B32" s="5"/>
      <c r="C32" s="582" t="s">
        <v>31</v>
      </c>
      <c r="D32" s="582"/>
      <c r="E32" s="581" t="s">
        <v>162</v>
      </c>
      <c r="F32" s="581"/>
      <c r="G32" s="582" t="s">
        <v>165</v>
      </c>
      <c r="H32" s="581" t="s">
        <v>164</v>
      </c>
      <c r="I32" s="581"/>
      <c r="J32" s="581"/>
      <c r="K32" s="581"/>
      <c r="L32" s="581" t="s">
        <v>166</v>
      </c>
      <c r="M32" s="581" t="s">
        <v>167</v>
      </c>
      <c r="N32" s="581" t="s">
        <v>19</v>
      </c>
      <c r="O32" s="581"/>
      <c r="P32" s="6"/>
    </row>
    <row r="33" spans="2:16" x14ac:dyDescent="0.25">
      <c r="B33" s="5"/>
      <c r="C33" s="596"/>
      <c r="D33" s="596"/>
      <c r="E33" s="581"/>
      <c r="F33" s="581"/>
      <c r="G33" s="582"/>
      <c r="H33" s="261" t="s">
        <v>107</v>
      </c>
      <c r="I33" s="261" t="s">
        <v>108</v>
      </c>
      <c r="J33" s="261" t="s">
        <v>163</v>
      </c>
      <c r="K33" s="261" t="s">
        <v>109</v>
      </c>
      <c r="L33" s="581"/>
      <c r="M33" s="581"/>
      <c r="N33" s="581"/>
      <c r="O33" s="581"/>
      <c r="P33" s="6"/>
    </row>
    <row r="34" spans="2:16" ht="22.5" customHeight="1" x14ac:dyDescent="0.25">
      <c r="B34" s="5"/>
      <c r="C34" s="572" t="s">
        <v>169</v>
      </c>
      <c r="D34" s="573"/>
      <c r="E34" s="235" t="s">
        <v>154</v>
      </c>
      <c r="F34" s="36" t="s">
        <v>45</v>
      </c>
      <c r="G34" s="231">
        <v>8</v>
      </c>
      <c r="H34" s="237">
        <v>4</v>
      </c>
      <c r="I34" s="237">
        <v>4</v>
      </c>
      <c r="J34" s="237">
        <v>4</v>
      </c>
      <c r="K34" s="237">
        <v>4</v>
      </c>
      <c r="L34" s="265">
        <f>G34*(SUM(H34:K34))</f>
        <v>128</v>
      </c>
      <c r="M34" s="583">
        <f>SUM(L34:L37)/$N$21*C37</f>
        <v>22</v>
      </c>
      <c r="N34" s="582" t="str">
        <f>IF(AND(SUM(H35:K35)=16,$M$34&gt;=14.5%),"TERAMPIL","BELUM TERAMPIL")</f>
        <v>BELUM TERAMPIL</v>
      </c>
      <c r="O34" s="582"/>
      <c r="P34" s="6"/>
    </row>
    <row r="35" spans="2:16" ht="22.5" customHeight="1" x14ac:dyDescent="0.25">
      <c r="B35" s="5"/>
      <c r="C35" s="574"/>
      <c r="D35" s="575"/>
      <c r="E35" s="235" t="s">
        <v>155</v>
      </c>
      <c r="F35" s="36" t="s">
        <v>159</v>
      </c>
      <c r="G35" s="231">
        <v>12</v>
      </c>
      <c r="H35" s="237">
        <v>4</v>
      </c>
      <c r="I35" s="237">
        <v>4</v>
      </c>
      <c r="J35" s="237">
        <v>0</v>
      </c>
      <c r="K35" s="237">
        <v>4</v>
      </c>
      <c r="L35" s="265">
        <f t="shared" ref="L35:L37" si="1">G35*(SUM(H35:K35))</f>
        <v>144</v>
      </c>
      <c r="M35" s="583"/>
      <c r="N35" s="582"/>
      <c r="O35" s="582"/>
      <c r="P35" s="6"/>
    </row>
    <row r="36" spans="2:16" ht="22.5" customHeight="1" x14ac:dyDescent="0.25">
      <c r="B36" s="5"/>
      <c r="C36" s="574"/>
      <c r="D36" s="575"/>
      <c r="E36" s="235" t="s">
        <v>156</v>
      </c>
      <c r="F36" s="36" t="s">
        <v>67</v>
      </c>
      <c r="G36" s="231">
        <v>1</v>
      </c>
      <c r="H36" s="237">
        <v>4</v>
      </c>
      <c r="I36" s="237">
        <v>4</v>
      </c>
      <c r="J36" s="237">
        <v>4</v>
      </c>
      <c r="K36" s="237">
        <v>4</v>
      </c>
      <c r="L36" s="265">
        <f t="shared" si="1"/>
        <v>16</v>
      </c>
      <c r="M36" s="583"/>
      <c r="N36" s="582"/>
      <c r="O36" s="582"/>
      <c r="P36" s="6"/>
    </row>
    <row r="37" spans="2:16" ht="22.5" customHeight="1" x14ac:dyDescent="0.25">
      <c r="B37" s="5"/>
      <c r="C37" s="250">
        <v>25</v>
      </c>
      <c r="D37" s="251" t="s">
        <v>180</v>
      </c>
      <c r="E37" s="235" t="s">
        <v>157</v>
      </c>
      <c r="F37" s="36" t="s">
        <v>68</v>
      </c>
      <c r="G37" s="231">
        <v>4</v>
      </c>
      <c r="H37" s="237">
        <v>4</v>
      </c>
      <c r="I37" s="237">
        <v>4</v>
      </c>
      <c r="J37" s="237">
        <v>4</v>
      </c>
      <c r="K37" s="237">
        <v>4</v>
      </c>
      <c r="L37" s="265">
        <f t="shared" si="1"/>
        <v>64</v>
      </c>
      <c r="M37" s="583"/>
      <c r="N37" s="582"/>
      <c r="O37" s="582"/>
      <c r="P37" s="6"/>
    </row>
    <row r="38" spans="2:16" ht="23.25" customHeight="1" x14ac:dyDescent="0.25">
      <c r="B38" s="5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6"/>
    </row>
    <row r="39" spans="2:16" x14ac:dyDescent="0.25">
      <c r="B39" s="5"/>
      <c r="C39" s="582" t="s">
        <v>31</v>
      </c>
      <c r="D39" s="582"/>
      <c r="E39" s="581" t="s">
        <v>162</v>
      </c>
      <c r="F39" s="581"/>
      <c r="G39" s="582" t="s">
        <v>165</v>
      </c>
      <c r="H39" s="581" t="s">
        <v>164</v>
      </c>
      <c r="I39" s="581"/>
      <c r="J39" s="581"/>
      <c r="K39" s="581"/>
      <c r="L39" s="581" t="s">
        <v>166</v>
      </c>
      <c r="M39" s="581" t="s">
        <v>167</v>
      </c>
      <c r="N39" s="581" t="s">
        <v>19</v>
      </c>
      <c r="O39" s="581"/>
      <c r="P39" s="6"/>
    </row>
    <row r="40" spans="2:16" x14ac:dyDescent="0.25">
      <c r="B40" s="5"/>
      <c r="C40" s="596"/>
      <c r="D40" s="596"/>
      <c r="E40" s="581"/>
      <c r="F40" s="581"/>
      <c r="G40" s="582"/>
      <c r="H40" s="261" t="s">
        <v>107</v>
      </c>
      <c r="I40" s="261" t="s">
        <v>108</v>
      </c>
      <c r="J40" s="261" t="s">
        <v>163</v>
      </c>
      <c r="K40" s="261" t="s">
        <v>109</v>
      </c>
      <c r="L40" s="581"/>
      <c r="M40" s="581"/>
      <c r="N40" s="581"/>
      <c r="O40" s="581"/>
      <c r="P40" s="6"/>
    </row>
    <row r="41" spans="2:16" ht="22.5" customHeight="1" x14ac:dyDescent="0.25">
      <c r="B41" s="5"/>
      <c r="C41" s="572" t="s">
        <v>170</v>
      </c>
      <c r="D41" s="573"/>
      <c r="E41" s="235" t="s">
        <v>154</v>
      </c>
      <c r="F41" s="36" t="s">
        <v>45</v>
      </c>
      <c r="G41" s="231">
        <v>8</v>
      </c>
      <c r="H41" s="237">
        <v>4</v>
      </c>
      <c r="I41" s="237">
        <v>4</v>
      </c>
      <c r="J41" s="237">
        <v>4</v>
      </c>
      <c r="K41" s="237">
        <v>4</v>
      </c>
      <c r="L41" s="265">
        <f>G41*(SUM(H41:K41))</f>
        <v>128</v>
      </c>
      <c r="M41" s="583">
        <f>SUM(L41:L46)/$O$22*C46</f>
        <v>25</v>
      </c>
      <c r="N41" s="582" t="str">
        <f>IF($M$41&gt;=14.5%,"TERAMPIL","BELUM TERAMPIL")</f>
        <v>TERAMPIL</v>
      </c>
      <c r="O41" s="582"/>
      <c r="P41" s="6"/>
    </row>
    <row r="42" spans="2:16" ht="22.5" customHeight="1" x14ac:dyDescent="0.25">
      <c r="B42" s="5"/>
      <c r="C42" s="574"/>
      <c r="D42" s="575"/>
      <c r="E42" s="235" t="s">
        <v>155</v>
      </c>
      <c r="F42" s="36" t="s">
        <v>46</v>
      </c>
      <c r="G42" s="231">
        <v>4</v>
      </c>
      <c r="H42" s="237">
        <v>4</v>
      </c>
      <c r="I42" s="237">
        <v>4</v>
      </c>
      <c r="J42" s="237">
        <v>4</v>
      </c>
      <c r="K42" s="237">
        <v>4</v>
      </c>
      <c r="L42" s="265">
        <f t="shared" ref="L42:L46" si="2">G42*(SUM(H42:K42))</f>
        <v>64</v>
      </c>
      <c r="M42" s="583"/>
      <c r="N42" s="582"/>
      <c r="O42" s="582"/>
      <c r="P42" s="6"/>
    </row>
    <row r="43" spans="2:16" ht="22.5" customHeight="1" x14ac:dyDescent="0.25">
      <c r="B43" s="5"/>
      <c r="C43" s="574"/>
      <c r="D43" s="575"/>
      <c r="E43" s="235" t="s">
        <v>156</v>
      </c>
      <c r="F43" s="36" t="s">
        <v>47</v>
      </c>
      <c r="G43" s="231">
        <v>4</v>
      </c>
      <c r="H43" s="237">
        <v>4</v>
      </c>
      <c r="I43" s="237">
        <v>4</v>
      </c>
      <c r="J43" s="237">
        <v>4</v>
      </c>
      <c r="K43" s="237">
        <v>4</v>
      </c>
      <c r="L43" s="265">
        <f t="shared" si="2"/>
        <v>64</v>
      </c>
      <c r="M43" s="583"/>
      <c r="N43" s="582"/>
      <c r="O43" s="582"/>
      <c r="P43" s="6"/>
    </row>
    <row r="44" spans="2:16" ht="22.5" customHeight="1" x14ac:dyDescent="0.25">
      <c r="B44" s="5"/>
      <c r="C44" s="574"/>
      <c r="D44" s="575"/>
      <c r="E44" s="235" t="s">
        <v>157</v>
      </c>
      <c r="F44" s="36" t="s">
        <v>48</v>
      </c>
      <c r="G44" s="231">
        <v>2</v>
      </c>
      <c r="H44" s="237">
        <v>4</v>
      </c>
      <c r="I44" s="237">
        <v>4</v>
      </c>
      <c r="J44" s="237">
        <v>4</v>
      </c>
      <c r="K44" s="237">
        <v>4</v>
      </c>
      <c r="L44" s="265">
        <f t="shared" si="2"/>
        <v>32</v>
      </c>
      <c r="M44" s="583"/>
      <c r="N44" s="582"/>
      <c r="O44" s="582"/>
      <c r="P44" s="6"/>
    </row>
    <row r="45" spans="2:16" ht="22.5" customHeight="1" x14ac:dyDescent="0.25">
      <c r="B45" s="5"/>
      <c r="C45" s="574"/>
      <c r="D45" s="575"/>
      <c r="E45" s="235" t="s">
        <v>158</v>
      </c>
      <c r="F45" s="36" t="s">
        <v>49</v>
      </c>
      <c r="G45" s="231">
        <v>4</v>
      </c>
      <c r="H45" s="237">
        <v>4</v>
      </c>
      <c r="I45" s="237">
        <v>4</v>
      </c>
      <c r="J45" s="237">
        <v>4</v>
      </c>
      <c r="K45" s="237">
        <v>4</v>
      </c>
      <c r="L45" s="265">
        <f t="shared" si="2"/>
        <v>64</v>
      </c>
      <c r="M45" s="583"/>
      <c r="N45" s="582"/>
      <c r="O45" s="582"/>
      <c r="P45" s="6"/>
    </row>
    <row r="46" spans="2:16" ht="22.5" customHeight="1" x14ac:dyDescent="0.25">
      <c r="B46" s="5"/>
      <c r="C46" s="250">
        <v>25</v>
      </c>
      <c r="D46" s="251" t="s">
        <v>180</v>
      </c>
      <c r="E46" s="235" t="s">
        <v>160</v>
      </c>
      <c r="F46" s="36" t="s">
        <v>50</v>
      </c>
      <c r="G46" s="231">
        <v>3</v>
      </c>
      <c r="H46" s="237">
        <v>4</v>
      </c>
      <c r="I46" s="237">
        <v>4</v>
      </c>
      <c r="J46" s="237">
        <v>4</v>
      </c>
      <c r="K46" s="237">
        <v>4</v>
      </c>
      <c r="L46" s="265">
        <f t="shared" si="2"/>
        <v>48</v>
      </c>
      <c r="M46" s="583"/>
      <c r="N46" s="582"/>
      <c r="O46" s="582"/>
      <c r="P46" s="6"/>
    </row>
    <row r="47" spans="2:16" ht="9.9499999999999993" customHeight="1" thickBot="1" x14ac:dyDescent="0.3">
      <c r="B47" s="27"/>
      <c r="C47" s="292"/>
      <c r="D47" s="292"/>
      <c r="E47" s="292"/>
      <c r="F47" s="292"/>
      <c r="G47" s="292"/>
      <c r="H47" s="293"/>
      <c r="I47" s="293"/>
      <c r="J47" s="44"/>
      <c r="K47" s="44"/>
      <c r="L47" s="44"/>
      <c r="M47" s="44"/>
      <c r="N47" s="44"/>
      <c r="O47" s="44"/>
      <c r="P47" s="31"/>
    </row>
    <row r="48" spans="2:16" ht="9.9499999999999993" customHeight="1" thickTop="1" x14ac:dyDescent="0.25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</row>
    <row r="49" spans="2:16" ht="9.9499999999999993" customHeight="1" thickBot="1" x14ac:dyDescent="0.3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</row>
    <row r="50" spans="2:16" ht="9.9499999999999993" customHeight="1" thickTop="1" thickBot="1" x14ac:dyDescent="0.3">
      <c r="B50" s="3"/>
      <c r="C50" s="67"/>
      <c r="D50" s="67"/>
      <c r="E50" s="67"/>
      <c r="F50" s="67"/>
      <c r="G50" s="67"/>
      <c r="H50" s="68"/>
      <c r="I50" s="68"/>
      <c r="J50" s="39"/>
      <c r="K50" s="39"/>
      <c r="L50" s="39"/>
      <c r="M50" s="39"/>
      <c r="N50" s="39"/>
      <c r="O50" s="39"/>
      <c r="P50" s="4"/>
    </row>
    <row r="51" spans="2:16" ht="16.5" customHeight="1" x14ac:dyDescent="0.25">
      <c r="B51" s="5"/>
      <c r="C51" s="48" t="s">
        <v>115</v>
      </c>
      <c r="D51" s="49"/>
      <c r="E51" s="49"/>
      <c r="F51" s="49"/>
      <c r="G51" s="49"/>
      <c r="H51" s="50"/>
      <c r="I51" s="50"/>
      <c r="J51" s="51"/>
      <c r="K51" s="51"/>
      <c r="L51" s="51"/>
      <c r="M51" s="51"/>
      <c r="N51" s="51"/>
      <c r="O51" s="52"/>
      <c r="P51" s="6"/>
    </row>
    <row r="52" spans="2:16" ht="9.9499999999999993" customHeight="1" x14ac:dyDescent="0.25">
      <c r="B52" s="5"/>
      <c r="C52" s="53"/>
      <c r="D52" s="47"/>
      <c r="E52" s="47"/>
      <c r="F52" s="47"/>
      <c r="G52" s="47"/>
      <c r="H52" s="266"/>
      <c r="I52" s="266"/>
      <c r="J52" s="2"/>
      <c r="K52" s="2"/>
      <c r="L52" s="2"/>
      <c r="M52" s="2"/>
      <c r="N52" s="2"/>
      <c r="O52" s="54"/>
      <c r="P52" s="6"/>
    </row>
    <row r="53" spans="2:16" ht="23.1" customHeight="1" x14ac:dyDescent="0.25">
      <c r="B53" s="5"/>
      <c r="C53" s="53"/>
      <c r="D53" s="219" t="s">
        <v>116</v>
      </c>
      <c r="E53" s="580">
        <f>SUM(M26,M34,M41)</f>
        <v>97</v>
      </c>
      <c r="F53" s="580"/>
      <c r="G53" s="47"/>
      <c r="H53" s="576" t="s">
        <v>117</v>
      </c>
      <c r="I53" s="576"/>
      <c r="J53" s="576"/>
      <c r="K53" s="576"/>
      <c r="L53" s="577" t="str">
        <f>IF(AND($N$26="TERAMPIL",$N$34="TERAMPIL",$N$41="TERAMPIL"),"TERAMPIL","BELUM TERAMPIL")</f>
        <v>BELUM TERAMPIL</v>
      </c>
      <c r="M53" s="578"/>
      <c r="N53" s="579"/>
      <c r="O53" s="232"/>
      <c r="P53" s="6"/>
    </row>
    <row r="54" spans="2:16" ht="9.9499999999999993" customHeight="1" thickBot="1" x14ac:dyDescent="0.3">
      <c r="B54" s="5"/>
      <c r="C54" s="55"/>
      <c r="D54" s="56"/>
      <c r="E54" s="56"/>
      <c r="F54" s="56"/>
      <c r="G54" s="56"/>
      <c r="H54" s="57"/>
      <c r="I54" s="57"/>
      <c r="J54" s="58"/>
      <c r="K54" s="58"/>
      <c r="L54" s="58"/>
      <c r="M54" s="58"/>
      <c r="N54" s="58"/>
      <c r="O54" s="59"/>
      <c r="P54" s="6"/>
    </row>
    <row r="55" spans="2:16" ht="9.9499999999999993" customHeight="1" x14ac:dyDescent="0.25">
      <c r="B55" s="5"/>
      <c r="C55" s="47"/>
      <c r="D55" s="47"/>
      <c r="E55" s="47"/>
      <c r="F55" s="47"/>
      <c r="G55" s="47"/>
      <c r="H55" s="266"/>
      <c r="I55" s="266"/>
      <c r="J55" s="2"/>
      <c r="K55" s="2"/>
      <c r="L55" s="2"/>
      <c r="M55" s="2"/>
      <c r="N55" s="2"/>
      <c r="O55" s="2"/>
      <c r="P55" s="6"/>
    </row>
    <row r="56" spans="2:16" ht="15.75" x14ac:dyDescent="0.25">
      <c r="B56" s="5"/>
      <c r="C56" s="60" t="s">
        <v>118</v>
      </c>
      <c r="D56" s="69"/>
      <c r="E56" s="69"/>
      <c r="F56" s="69"/>
      <c r="G56" s="69"/>
      <c r="H56" s="2"/>
      <c r="I56" s="2"/>
      <c r="J56" s="2"/>
      <c r="K56" s="2"/>
      <c r="L56" s="2"/>
      <c r="M56" s="2"/>
      <c r="N56" s="2"/>
      <c r="O56" s="2"/>
      <c r="P56" s="6"/>
    </row>
    <row r="57" spans="2:16" ht="9.9499999999999993" customHeight="1" x14ac:dyDescent="0.25">
      <c r="B57" s="5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6"/>
    </row>
    <row r="58" spans="2:16" ht="9.9499999999999993" customHeight="1" x14ac:dyDescent="0.25">
      <c r="B58" s="5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6"/>
    </row>
    <row r="59" spans="2:16" ht="9.9499999999999993" customHeight="1" x14ac:dyDescent="0.25">
      <c r="B59" s="5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6"/>
    </row>
    <row r="60" spans="2:16" ht="9.9499999999999993" customHeight="1" x14ac:dyDescent="0.25">
      <c r="B60" s="5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6"/>
    </row>
    <row r="61" spans="2:16" x14ac:dyDescent="0.25">
      <c r="B61" s="5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6"/>
    </row>
    <row r="62" spans="2:16" x14ac:dyDescent="0.25">
      <c r="B62" s="5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6"/>
    </row>
    <row r="63" spans="2:16" x14ac:dyDescent="0.25">
      <c r="B63" s="5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6"/>
    </row>
    <row r="64" spans="2:16" ht="15.75" thickBot="1" x14ac:dyDescent="0.3">
      <c r="B64" s="5"/>
      <c r="C64" s="61"/>
      <c r="D64" s="61"/>
      <c r="E64" s="61"/>
      <c r="F64" s="61"/>
      <c r="G64" s="2"/>
      <c r="H64" s="2"/>
      <c r="I64" s="61"/>
      <c r="J64" s="61"/>
      <c r="K64" s="61"/>
      <c r="L64" s="61"/>
      <c r="M64" s="61"/>
      <c r="N64" s="61"/>
      <c r="O64" s="2"/>
      <c r="P64" s="6"/>
    </row>
    <row r="65" spans="2:16" x14ac:dyDescent="0.25">
      <c r="B65" s="5"/>
      <c r="C65" s="2" t="s">
        <v>119</v>
      </c>
      <c r="D65" s="2"/>
      <c r="E65" s="2"/>
      <c r="F65" s="2"/>
      <c r="G65" s="2"/>
      <c r="H65" s="2"/>
      <c r="I65" s="2" t="s">
        <v>121</v>
      </c>
      <c r="J65" s="2"/>
      <c r="K65" s="2"/>
      <c r="L65" s="2"/>
      <c r="M65" s="2"/>
      <c r="N65" s="2"/>
      <c r="O65" s="2"/>
      <c r="P65" s="6"/>
    </row>
    <row r="66" spans="2:16" x14ac:dyDescent="0.25">
      <c r="B66" s="5"/>
      <c r="C66" s="568"/>
      <c r="D66" s="568"/>
      <c r="E66" s="568"/>
      <c r="F66" s="568"/>
      <c r="G66" s="262"/>
      <c r="H66" s="2"/>
      <c r="I66" s="568"/>
      <c r="J66" s="568"/>
      <c r="K66" s="568"/>
      <c r="L66" s="568"/>
      <c r="M66" s="568"/>
      <c r="N66" s="568"/>
      <c r="O66" s="2"/>
      <c r="P66" s="6"/>
    </row>
    <row r="67" spans="2:16" x14ac:dyDescent="0.25">
      <c r="B67" s="5"/>
      <c r="C67" s="2" t="s">
        <v>120</v>
      </c>
      <c r="D67" s="2"/>
      <c r="E67" s="2"/>
      <c r="F67" s="2"/>
      <c r="G67" s="2"/>
      <c r="H67" s="2"/>
      <c r="I67" s="2" t="s">
        <v>122</v>
      </c>
      <c r="J67" s="2"/>
      <c r="K67" s="2"/>
      <c r="L67" s="2"/>
      <c r="M67" s="2"/>
      <c r="N67" s="2"/>
      <c r="O67" s="2"/>
      <c r="P67" s="6"/>
    </row>
    <row r="68" spans="2:16" x14ac:dyDescent="0.25">
      <c r="B68" s="5"/>
      <c r="C68" s="568"/>
      <c r="D68" s="568"/>
      <c r="E68" s="568"/>
      <c r="F68" s="568"/>
      <c r="G68" s="262"/>
      <c r="H68" s="2"/>
      <c r="I68" s="568"/>
      <c r="J68" s="568"/>
      <c r="K68" s="568"/>
      <c r="L68" s="568"/>
      <c r="M68" s="568"/>
      <c r="N68" s="568"/>
      <c r="O68" s="2"/>
      <c r="P68" s="6"/>
    </row>
    <row r="69" spans="2:16" x14ac:dyDescent="0.25">
      <c r="B69" s="5"/>
      <c r="C69" s="216" t="s">
        <v>21</v>
      </c>
      <c r="D69" s="262"/>
      <c r="E69" s="262"/>
      <c r="F69" s="262"/>
      <c r="G69" s="262"/>
      <c r="H69" s="2"/>
      <c r="I69" s="216" t="s">
        <v>21</v>
      </c>
      <c r="J69" s="262"/>
      <c r="K69" s="262"/>
      <c r="L69" s="2"/>
      <c r="M69" s="2"/>
      <c r="N69" s="2"/>
      <c r="O69" s="2"/>
      <c r="P69" s="6"/>
    </row>
    <row r="70" spans="2:16" x14ac:dyDescent="0.25">
      <c r="B70" s="5"/>
      <c r="C70" s="568"/>
      <c r="D70" s="568"/>
      <c r="E70" s="568"/>
      <c r="F70" s="568"/>
      <c r="G70" s="262"/>
      <c r="H70" s="2"/>
      <c r="I70" s="568"/>
      <c r="J70" s="568"/>
      <c r="K70" s="568"/>
      <c r="L70" s="568"/>
      <c r="M70" s="568"/>
      <c r="N70" s="568"/>
      <c r="O70" s="2"/>
      <c r="P70" s="6"/>
    </row>
    <row r="71" spans="2:16" x14ac:dyDescent="0.25">
      <c r="B71" s="5"/>
      <c r="C71" s="2" t="s">
        <v>123</v>
      </c>
      <c r="D71" s="2"/>
      <c r="E71" s="2"/>
      <c r="F71" s="2"/>
      <c r="G71" s="2"/>
      <c r="H71" s="2"/>
      <c r="I71" s="2" t="s">
        <v>123</v>
      </c>
      <c r="J71" s="2"/>
      <c r="K71" s="2"/>
      <c r="L71" s="2"/>
      <c r="M71" s="2"/>
      <c r="N71" s="2"/>
      <c r="O71" s="2"/>
      <c r="P71" s="6"/>
    </row>
    <row r="72" spans="2:16" x14ac:dyDescent="0.25"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6"/>
    </row>
    <row r="73" spans="2:16" x14ac:dyDescent="0.25">
      <c r="B73" s="5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6"/>
    </row>
    <row r="74" spans="2:16" x14ac:dyDescent="0.25">
      <c r="B74" s="5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6"/>
    </row>
    <row r="75" spans="2:16" x14ac:dyDescent="0.25">
      <c r="B75" s="5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6"/>
    </row>
    <row r="76" spans="2:16" x14ac:dyDescent="0.25">
      <c r="B76" s="5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6"/>
    </row>
    <row r="77" spans="2:16" x14ac:dyDescent="0.25">
      <c r="B77" s="5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6"/>
    </row>
    <row r="78" spans="2:16" x14ac:dyDescent="0.25">
      <c r="B78" s="5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6"/>
    </row>
    <row r="79" spans="2:16" x14ac:dyDescent="0.25">
      <c r="B79" s="5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6"/>
    </row>
    <row r="80" spans="2:16" x14ac:dyDescent="0.25">
      <c r="B80" s="5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6"/>
    </row>
    <row r="81" spans="2:16" x14ac:dyDescent="0.25">
      <c r="B81" s="5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6"/>
    </row>
    <row r="82" spans="2:16" x14ac:dyDescent="0.25">
      <c r="B82" s="5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6"/>
    </row>
    <row r="83" spans="2:16" x14ac:dyDescent="0.25">
      <c r="B83" s="5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6"/>
    </row>
    <row r="84" spans="2:16" x14ac:dyDescent="0.25">
      <c r="B84" s="5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6"/>
    </row>
    <row r="85" spans="2:16" x14ac:dyDescent="0.25">
      <c r="B85" s="5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6"/>
    </row>
    <row r="86" spans="2:16" ht="15.75" thickBot="1" x14ac:dyDescent="0.3">
      <c r="B86" s="5"/>
      <c r="C86" s="61"/>
      <c r="D86" s="61"/>
      <c r="E86" s="61"/>
      <c r="F86" s="61"/>
      <c r="G86" s="2"/>
      <c r="H86" s="2"/>
      <c r="I86" s="61"/>
      <c r="J86" s="61"/>
      <c r="K86" s="61"/>
      <c r="L86" s="61"/>
      <c r="M86" s="61"/>
      <c r="N86" s="61"/>
      <c r="O86" s="2"/>
      <c r="P86" s="6"/>
    </row>
    <row r="87" spans="2:16" x14ac:dyDescent="0.25">
      <c r="B87" s="5"/>
      <c r="C87" s="2" t="s">
        <v>78</v>
      </c>
      <c r="D87" s="2"/>
      <c r="E87" s="2"/>
      <c r="F87" s="2"/>
      <c r="G87" s="2"/>
      <c r="H87" s="2"/>
      <c r="I87" s="2" t="s">
        <v>124</v>
      </c>
      <c r="J87" s="2"/>
      <c r="K87" s="2"/>
      <c r="L87" s="2"/>
      <c r="M87" s="2"/>
      <c r="N87" s="2"/>
      <c r="O87" s="2"/>
      <c r="P87" s="6"/>
    </row>
    <row r="88" spans="2:16" x14ac:dyDescent="0.25">
      <c r="B88" s="5"/>
      <c r="C88" s="568"/>
      <c r="D88" s="568"/>
      <c r="E88" s="568"/>
      <c r="F88" s="568"/>
      <c r="G88" s="2"/>
      <c r="H88" s="2"/>
      <c r="I88" s="568"/>
      <c r="J88" s="568"/>
      <c r="K88" s="568"/>
      <c r="L88" s="568"/>
      <c r="M88" s="568"/>
      <c r="N88" s="568"/>
      <c r="O88" s="2"/>
      <c r="P88" s="6"/>
    </row>
    <row r="89" spans="2:16" x14ac:dyDescent="0.25">
      <c r="B89" s="5"/>
      <c r="C89" s="2" t="s">
        <v>122</v>
      </c>
      <c r="D89" s="2"/>
      <c r="E89" s="2"/>
      <c r="F89" s="2"/>
      <c r="G89" s="2"/>
      <c r="H89" s="2"/>
      <c r="I89" s="2" t="s">
        <v>122</v>
      </c>
      <c r="J89" s="2"/>
      <c r="K89" s="2"/>
      <c r="L89" s="2"/>
      <c r="M89" s="2"/>
      <c r="N89" s="2"/>
      <c r="O89" s="2"/>
      <c r="P89" s="6"/>
    </row>
    <row r="90" spans="2:16" x14ac:dyDescent="0.25">
      <c r="B90" s="5"/>
      <c r="C90" s="568"/>
      <c r="D90" s="568"/>
      <c r="E90" s="568"/>
      <c r="F90" s="568"/>
      <c r="G90" s="2"/>
      <c r="H90" s="2"/>
      <c r="I90" s="568"/>
      <c r="J90" s="568"/>
      <c r="K90" s="568"/>
      <c r="L90" s="568"/>
      <c r="M90" s="568"/>
      <c r="N90" s="568"/>
      <c r="O90" s="2"/>
      <c r="P90" s="6"/>
    </row>
    <row r="91" spans="2:16" x14ac:dyDescent="0.25">
      <c r="B91" s="5"/>
      <c r="C91" s="2" t="s">
        <v>21</v>
      </c>
      <c r="D91" s="2"/>
      <c r="E91" s="2"/>
      <c r="F91" s="2"/>
      <c r="G91" s="2"/>
      <c r="H91" s="2"/>
      <c r="I91" s="2" t="s">
        <v>21</v>
      </c>
      <c r="J91" s="2"/>
      <c r="K91" s="2"/>
      <c r="L91" s="2"/>
      <c r="M91" s="2"/>
      <c r="N91" s="2"/>
      <c r="O91" s="2"/>
      <c r="P91" s="6"/>
    </row>
    <row r="92" spans="2:16" x14ac:dyDescent="0.25">
      <c r="B92" s="5"/>
      <c r="C92" s="568"/>
      <c r="D92" s="568"/>
      <c r="E92" s="568"/>
      <c r="F92" s="568"/>
      <c r="G92" s="2"/>
      <c r="H92" s="2"/>
      <c r="I92" s="568"/>
      <c r="J92" s="568"/>
      <c r="K92" s="568"/>
      <c r="L92" s="568"/>
      <c r="M92" s="568"/>
      <c r="N92" s="568"/>
      <c r="O92" s="2"/>
      <c r="P92" s="6"/>
    </row>
    <row r="93" spans="2:16" x14ac:dyDescent="0.25">
      <c r="B93" s="5"/>
      <c r="C93" s="2" t="s">
        <v>123</v>
      </c>
      <c r="D93" s="2"/>
      <c r="E93" s="2"/>
      <c r="F93" s="2"/>
      <c r="G93" s="2"/>
      <c r="H93" s="2"/>
      <c r="I93" s="2" t="s">
        <v>123</v>
      </c>
      <c r="J93" s="2"/>
      <c r="K93" s="2"/>
      <c r="L93" s="2"/>
      <c r="M93" s="2"/>
      <c r="N93" s="2"/>
      <c r="O93" s="2"/>
      <c r="P93" s="6"/>
    </row>
    <row r="94" spans="2:16" x14ac:dyDescent="0.25">
      <c r="B94" s="5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6"/>
    </row>
    <row r="95" spans="2:16" x14ac:dyDescent="0.25">
      <c r="B95" s="5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6"/>
    </row>
    <row r="96" spans="2:16" x14ac:dyDescent="0.25">
      <c r="B96" s="5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6"/>
    </row>
    <row r="97" spans="2:16" x14ac:dyDescent="0.25">
      <c r="B97" s="5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6"/>
    </row>
    <row r="98" spans="2:16" x14ac:dyDescent="0.25">
      <c r="B98" s="5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6"/>
    </row>
    <row r="99" spans="2:16" x14ac:dyDescent="0.25">
      <c r="B99" s="5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6"/>
    </row>
    <row r="100" spans="2:16" x14ac:dyDescent="0.25">
      <c r="B100" s="5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6"/>
    </row>
    <row r="101" spans="2:16" x14ac:dyDescent="0.25">
      <c r="B101" s="5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6"/>
    </row>
    <row r="102" spans="2:16" x14ac:dyDescent="0.25">
      <c r="B102" s="5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6"/>
    </row>
    <row r="103" spans="2:16" x14ac:dyDescent="0.25">
      <c r="B103" s="5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6"/>
    </row>
    <row r="104" spans="2:16" x14ac:dyDescent="0.25">
      <c r="B104" s="5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6"/>
    </row>
    <row r="105" spans="2:16" ht="15.75" thickBot="1" x14ac:dyDescent="0.3">
      <c r="B105" s="27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31"/>
    </row>
    <row r="106" spans="2:16" ht="15.75" thickTop="1" x14ac:dyDescent="0.25"/>
  </sheetData>
  <sheetProtection algorithmName="SHA-512" hashValue="uTtANE2wkrXLHkTOM8bmI/3gNpxyHGWh1G+ABA8EPFId6yhXCcCbgKSZrI/Yy1nT2jL6pLAFpOeCs9e2+ZJixg==" saltValue="KExB1R3e2Jl/Q0brD0PQ/w==" spinCount="100000" sheet="1" selectLockedCells="1"/>
  <mergeCells count="63">
    <mergeCell ref="C90:F90"/>
    <mergeCell ref="I90:N90"/>
    <mergeCell ref="C92:F92"/>
    <mergeCell ref="I92:N92"/>
    <mergeCell ref="C68:F68"/>
    <mergeCell ref="I68:N68"/>
    <mergeCell ref="C70:F70"/>
    <mergeCell ref="I70:N70"/>
    <mergeCell ref="C88:F88"/>
    <mergeCell ref="I88:N88"/>
    <mergeCell ref="C41:D45"/>
    <mergeCell ref="M41:M46"/>
    <mergeCell ref="N41:O46"/>
    <mergeCell ref="C66:F66"/>
    <mergeCell ref="I66:N66"/>
    <mergeCell ref="E53:F53"/>
    <mergeCell ref="H53:K53"/>
    <mergeCell ref="L53:N53"/>
    <mergeCell ref="M32:M33"/>
    <mergeCell ref="N32:O33"/>
    <mergeCell ref="M39:M40"/>
    <mergeCell ref="N39:O40"/>
    <mergeCell ref="C34:D36"/>
    <mergeCell ref="M34:M37"/>
    <mergeCell ref="N34:O37"/>
    <mergeCell ref="C39:D40"/>
    <mergeCell ref="E39:F40"/>
    <mergeCell ref="G39:G40"/>
    <mergeCell ref="H39:K39"/>
    <mergeCell ref="L39:L40"/>
    <mergeCell ref="C32:D33"/>
    <mergeCell ref="E32:F33"/>
    <mergeCell ref="G32:G33"/>
    <mergeCell ref="H32:K32"/>
    <mergeCell ref="L32:L33"/>
    <mergeCell ref="C13:E13"/>
    <mergeCell ref="F13:J13"/>
    <mergeCell ref="C14:E14"/>
    <mergeCell ref="F14:J14"/>
    <mergeCell ref="L16:N16"/>
    <mergeCell ref="M24:M25"/>
    <mergeCell ref="N24:O25"/>
    <mergeCell ref="C26:D29"/>
    <mergeCell ref="M26:M30"/>
    <mergeCell ref="N26:O30"/>
    <mergeCell ref="C24:D25"/>
    <mergeCell ref="E24:F25"/>
    <mergeCell ref="G24:G25"/>
    <mergeCell ref="H24:K24"/>
    <mergeCell ref="L24:L25"/>
    <mergeCell ref="C10:E10"/>
    <mergeCell ref="F10:J10"/>
    <mergeCell ref="K10:O12"/>
    <mergeCell ref="C11:E11"/>
    <mergeCell ref="F11:J11"/>
    <mergeCell ref="C12:E12"/>
    <mergeCell ref="F12:J12"/>
    <mergeCell ref="C3:O3"/>
    <mergeCell ref="C7:E7"/>
    <mergeCell ref="F7:O7"/>
    <mergeCell ref="C8:E8"/>
    <mergeCell ref="F8:O9"/>
    <mergeCell ref="C9:E9"/>
  </mergeCells>
  <dataValidations count="2">
    <dataValidation type="list" allowBlank="1" showInputMessage="1" showErrorMessage="1" sqref="H30:K30 H35:K35" xr:uid="{00000000-0002-0000-1B00-000000000000}">
      <formula1>"0,4"</formula1>
    </dataValidation>
    <dataValidation type="whole" allowBlank="1" showInputMessage="1" showErrorMessage="1" sqref="H26:K29 H36:K37 H34:K34 H41:K46" xr:uid="{00000000-0002-0000-1B00-00000100000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8" min="1" max="15" man="1"/>
  </rowBreaks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AF39"/>
  <sheetViews>
    <sheetView view="pageBreakPreview" topLeftCell="E1" zoomScaleNormal="80" zoomScaleSheetLayoutView="100" workbookViewId="0">
      <selection activeCell="V14" sqref="V14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2.1406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8.7109375" style="82" hidden="1" customWidth="1"/>
    <col min="33" max="16384" width="8.7109375" style="82"/>
  </cols>
  <sheetData>
    <row r="2" spans="2:32" ht="21.75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199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76" t="str">
        <f>'Kompetensi Sosial'!C11</f>
        <v>831010-02-5170</v>
      </c>
      <c r="E3" s="376"/>
      <c r="F3" s="112"/>
      <c r="G3" s="113" t="s">
        <v>77</v>
      </c>
      <c r="H3" s="114"/>
      <c r="I3" s="111" t="s">
        <v>24</v>
      </c>
      <c r="J3" s="377" t="str">
        <f>'Kompetensi Sosial'!D11</f>
        <v>MARIATI BINTI SOFAR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>
        <v>78</v>
      </c>
      <c r="I12" s="362"/>
      <c r="J12" s="86">
        <v>55</v>
      </c>
      <c r="K12" s="86">
        <v>65</v>
      </c>
      <c r="L12" s="86">
        <v>70</v>
      </c>
      <c r="M12" s="357">
        <f>IFERROR(AVERAGE(H12:L12),"")</f>
        <v>67</v>
      </c>
      <c r="N12" s="357"/>
      <c r="O12" s="86">
        <v>76</v>
      </c>
      <c r="P12" s="86">
        <v>76</v>
      </c>
      <c r="Q12" s="86">
        <v>76</v>
      </c>
      <c r="R12" s="86">
        <v>76</v>
      </c>
      <c r="S12" s="91">
        <f>IFERROR(AVERAGE(O12:R12),"")</f>
        <v>76</v>
      </c>
      <c r="T12" s="362">
        <v>89</v>
      </c>
      <c r="U12" s="362"/>
      <c r="V12" s="86">
        <v>89</v>
      </c>
      <c r="W12" s="357">
        <f>IFERROR(($N$10*M12)+($S$10*S12),"")</f>
        <v>43.800000000000004</v>
      </c>
      <c r="X12" s="357"/>
      <c r="Y12" s="91">
        <f>IF(($T$11*T12)+($V$11*V12)=0,"",($T$11*T12)+($V$11*V12))</f>
        <v>35.6</v>
      </c>
      <c r="Z12" s="195">
        <f>IF(Y12="","",SUM(W12:Y12))</f>
        <v>79.400000000000006</v>
      </c>
      <c r="AA12" s="81" t="str">
        <f>IF(Z12="","",IF(AND(M12&gt;=59.5,S12&gt;=59.5,T12&gt;=59.5,V12&gt;=59.5,Z12&gt;=59.5),"TERAMPIL","BELUM TERAMPIL"))</f>
        <v>TERAMPIL</v>
      </c>
      <c r="AB12" s="10"/>
      <c r="AE12" s="82" t="str">
        <f>IF($AA12="TERAMPIL",B12,"")</f>
        <v>TA-011-3:2012-C01</v>
      </c>
      <c r="AF12" s="82" t="str">
        <f>IF(AE13&lt;&gt;"",",","")</f>
        <v>,</v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>
        <v>84</v>
      </c>
      <c r="I13" s="362"/>
      <c r="J13" s="86">
        <v>84</v>
      </c>
      <c r="K13" s="86">
        <v>84</v>
      </c>
      <c r="L13" s="86">
        <v>84</v>
      </c>
      <c r="M13" s="357">
        <f t="shared" ref="M13:M21" si="0">IFERROR(AVERAGE(H13:L13),"")</f>
        <v>84</v>
      </c>
      <c r="N13" s="357"/>
      <c r="O13" s="86">
        <v>76</v>
      </c>
      <c r="P13" s="86">
        <v>76</v>
      </c>
      <c r="Q13" s="86">
        <v>76</v>
      </c>
      <c r="R13" s="86">
        <v>76</v>
      </c>
      <c r="S13" s="91">
        <f t="shared" ref="S13:S33" si="1">IFERROR(AVERAGE(O13:R13),"")</f>
        <v>76</v>
      </c>
      <c r="T13" s="362">
        <v>89</v>
      </c>
      <c r="U13" s="362"/>
      <c r="V13" s="86">
        <v>89</v>
      </c>
      <c r="W13" s="357">
        <f t="shared" ref="W13:W33" si="2">IFERROR(($N$10*M13)+($S$10*S13),"")</f>
        <v>47.2</v>
      </c>
      <c r="X13" s="357"/>
      <c r="Y13" s="91">
        <f t="shared" ref="Y13:Y33" si="3">IF(($T$11*T13)+($V$11*V13)=0,"",($T$11*T13)+($V$11*V13))</f>
        <v>35.6</v>
      </c>
      <c r="Z13" s="195">
        <f t="shared" ref="Z13:Z33" si="4">IF(Y13="","",SUM(W13:Y13))</f>
        <v>82.800000000000011</v>
      </c>
      <c r="AA13" s="81" t="str">
        <f t="shared" ref="AA13:AA33" si="5">IF(Z13="","",IF(AND(M13&gt;=59.5,S13&gt;=59.5,T13&gt;=59.5,V13&gt;=59.5,Z13&gt;=59.5),"TERAMPIL","BELUM TERAMPIL"))</f>
        <v>TERAMPIL</v>
      </c>
      <c r="AB13" s="10"/>
      <c r="AC13" s="10"/>
      <c r="AE13" s="82" t="str">
        <f t="shared" ref="AE13:AE33" si="6">IF($AA13="TERAMPIL",B13,"")</f>
        <v>TA-011-3:2012-C02</v>
      </c>
      <c r="AF13" s="82" t="str">
        <f t="shared" ref="AF13:AF33" si="7">IF(AE14&lt;&gt;"",",","")</f>
        <v>,</v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>
        <v>84</v>
      </c>
      <c r="I14" s="362"/>
      <c r="J14" s="86">
        <v>84</v>
      </c>
      <c r="K14" s="86">
        <v>84</v>
      </c>
      <c r="L14" s="86">
        <v>84</v>
      </c>
      <c r="M14" s="357">
        <f t="shared" si="0"/>
        <v>84</v>
      </c>
      <c r="N14" s="357"/>
      <c r="O14" s="86">
        <v>76</v>
      </c>
      <c r="P14" s="86">
        <v>76</v>
      </c>
      <c r="Q14" s="86">
        <v>76</v>
      </c>
      <c r="R14" s="86">
        <v>76</v>
      </c>
      <c r="S14" s="91">
        <f t="shared" si="1"/>
        <v>76</v>
      </c>
      <c r="T14" s="362">
        <v>89</v>
      </c>
      <c r="U14" s="362"/>
      <c r="V14" s="86">
        <v>89</v>
      </c>
      <c r="W14" s="357">
        <f t="shared" si="2"/>
        <v>47.2</v>
      </c>
      <c r="X14" s="357"/>
      <c r="Y14" s="91">
        <f t="shared" si="3"/>
        <v>35.6</v>
      </c>
      <c r="Z14" s="195">
        <f t="shared" si="4"/>
        <v>82.800000000000011</v>
      </c>
      <c r="AA14" s="81" t="str">
        <f t="shared" si="5"/>
        <v>TERAMPIL</v>
      </c>
      <c r="AB14" s="10"/>
      <c r="AE14" s="82" t="str">
        <f t="shared" si="6"/>
        <v>TA-011-3:2012-C03</v>
      </c>
      <c r="AF14" s="82" t="str">
        <f t="shared" si="7"/>
        <v>,</v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>
        <v>84</v>
      </c>
      <c r="I15" s="362"/>
      <c r="J15" s="206">
        <v>84</v>
      </c>
      <c r="K15" s="206">
        <v>84</v>
      </c>
      <c r="L15" s="206">
        <v>84</v>
      </c>
      <c r="M15" s="357">
        <f t="shared" si="0"/>
        <v>84</v>
      </c>
      <c r="N15" s="357"/>
      <c r="O15" s="206">
        <v>76</v>
      </c>
      <c r="P15" s="206">
        <v>76</v>
      </c>
      <c r="Q15" s="206">
        <v>76</v>
      </c>
      <c r="R15" s="206">
        <v>76</v>
      </c>
      <c r="S15" s="91">
        <f t="shared" si="1"/>
        <v>76</v>
      </c>
      <c r="T15" s="362">
        <v>89</v>
      </c>
      <c r="U15" s="362"/>
      <c r="V15" s="206">
        <v>89</v>
      </c>
      <c r="W15" s="357">
        <f t="shared" si="2"/>
        <v>47.2</v>
      </c>
      <c r="X15" s="357"/>
      <c r="Y15" s="91">
        <f t="shared" si="3"/>
        <v>35.6</v>
      </c>
      <c r="Z15" s="195">
        <f t="shared" si="4"/>
        <v>82.800000000000011</v>
      </c>
      <c r="AA15" s="81" t="str">
        <f t="shared" si="5"/>
        <v>TERAMPIL</v>
      </c>
      <c r="AB15" s="10"/>
      <c r="AE15" s="82" t="str">
        <f t="shared" si="6"/>
        <v>TA-011-3:2012-C04</v>
      </c>
      <c r="AF15" s="82" t="str">
        <f t="shared" si="7"/>
        <v>,</v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>
        <v>84</v>
      </c>
      <c r="I16" s="362"/>
      <c r="J16" s="206">
        <v>84</v>
      </c>
      <c r="K16" s="206">
        <v>84</v>
      </c>
      <c r="L16" s="206">
        <v>84</v>
      </c>
      <c r="M16" s="357">
        <f t="shared" si="0"/>
        <v>84</v>
      </c>
      <c r="N16" s="357"/>
      <c r="O16" s="206">
        <v>76</v>
      </c>
      <c r="P16" s="206">
        <v>76</v>
      </c>
      <c r="Q16" s="206">
        <v>76</v>
      </c>
      <c r="R16" s="206">
        <v>76</v>
      </c>
      <c r="S16" s="91">
        <f t="shared" si="1"/>
        <v>76</v>
      </c>
      <c r="T16" s="362">
        <v>89</v>
      </c>
      <c r="U16" s="362"/>
      <c r="V16" s="206">
        <v>89</v>
      </c>
      <c r="W16" s="357">
        <f t="shared" si="2"/>
        <v>47.2</v>
      </c>
      <c r="X16" s="357"/>
      <c r="Y16" s="91">
        <f t="shared" si="3"/>
        <v>35.6</v>
      </c>
      <c r="Z16" s="195">
        <f t="shared" si="4"/>
        <v>82.800000000000011</v>
      </c>
      <c r="AA16" s="81" t="str">
        <f t="shared" si="5"/>
        <v>TERAMPIL</v>
      </c>
      <c r="AB16" s="10"/>
      <c r="AE16" s="82" t="str">
        <f t="shared" si="6"/>
        <v>TA-011-3:2012-C05</v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206"/>
      <c r="K17" s="206"/>
      <c r="L17" s="206"/>
      <c r="M17" s="357" t="str">
        <f t="shared" si="0"/>
        <v/>
      </c>
      <c r="N17" s="357"/>
      <c r="O17" s="206"/>
      <c r="P17" s="206"/>
      <c r="Q17" s="206"/>
      <c r="R17" s="206"/>
      <c r="S17" s="91" t="str">
        <f t="shared" si="1"/>
        <v/>
      </c>
      <c r="T17" s="362"/>
      <c r="U17" s="362"/>
      <c r="V17" s="20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206"/>
      <c r="K18" s="206"/>
      <c r="L18" s="206"/>
      <c r="M18" s="357" t="str">
        <f t="shared" si="0"/>
        <v/>
      </c>
      <c r="N18" s="357"/>
      <c r="O18" s="206"/>
      <c r="P18" s="206"/>
      <c r="Q18" s="206"/>
      <c r="R18" s="206"/>
      <c r="S18" s="91" t="str">
        <f t="shared" si="1"/>
        <v/>
      </c>
      <c r="T18" s="362"/>
      <c r="U18" s="362"/>
      <c r="V18" s="20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206"/>
      <c r="K19" s="206"/>
      <c r="L19" s="206"/>
      <c r="M19" s="357" t="str">
        <f t="shared" si="0"/>
        <v/>
      </c>
      <c r="N19" s="357"/>
      <c r="O19" s="206"/>
      <c r="P19" s="206"/>
      <c r="Q19" s="206"/>
      <c r="R19" s="206"/>
      <c r="S19" s="91" t="str">
        <f t="shared" si="1"/>
        <v/>
      </c>
      <c r="T19" s="362"/>
      <c r="U19" s="362"/>
      <c r="V19" s="20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ref="M22:M33" si="8">IFERROR(AVERAGE(H22:L22),"")</f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8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8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8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8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8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8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8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8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8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8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8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aF3HjxXschl/zNdsW4vIwimXhEkXUt7l/TiAWEZnllwAJ1Cx2PiNzsXHVWMCAaRFcdAJbaYFPBcIgtgdvEg7cw==" saltValue="PhMq1/2P7bYcRIwQpn3xkg==" spinCount="100000" sheet="1" formatCells="0" selectLockedCells="1" sort="0" autoFilter="0" pivotTables="0"/>
  <mergeCells count="169">
    <mergeCell ref="D22:G22"/>
    <mergeCell ref="D23:G23"/>
    <mergeCell ref="D24:G24"/>
    <mergeCell ref="D25:G25"/>
    <mergeCell ref="D26:G26"/>
    <mergeCell ref="D27:G27"/>
    <mergeCell ref="D28:G28"/>
    <mergeCell ref="D12:G12"/>
    <mergeCell ref="D13:G13"/>
    <mergeCell ref="D14:G14"/>
    <mergeCell ref="D15:G15"/>
    <mergeCell ref="D16:G16"/>
    <mergeCell ref="D17:G17"/>
    <mergeCell ref="D18:G18"/>
    <mergeCell ref="D19:G19"/>
    <mergeCell ref="D3:E3"/>
    <mergeCell ref="J3:T3"/>
    <mergeCell ref="Y4:Z4"/>
    <mergeCell ref="Y5:Z5"/>
    <mergeCell ref="Y6:Z6"/>
    <mergeCell ref="V4:W4"/>
    <mergeCell ref="H9:S9"/>
    <mergeCell ref="AB9:AB11"/>
    <mergeCell ref="D4:E4"/>
    <mergeCell ref="D5:E5"/>
    <mergeCell ref="D6:E6"/>
    <mergeCell ref="D7:E7"/>
    <mergeCell ref="J4:T4"/>
    <mergeCell ref="J5:T5"/>
    <mergeCell ref="J6:T6"/>
    <mergeCell ref="H10:L10"/>
    <mergeCell ref="O10:R10"/>
    <mergeCell ref="T10:U10"/>
    <mergeCell ref="T11:U11"/>
    <mergeCell ref="M11:N11"/>
    <mergeCell ref="D9:G11"/>
    <mergeCell ref="B2:AA2"/>
    <mergeCell ref="D38:E38"/>
    <mergeCell ref="D39:E39"/>
    <mergeCell ref="W9:AA9"/>
    <mergeCell ref="AA10:AA11"/>
    <mergeCell ref="D34:E34"/>
    <mergeCell ref="D35:E35"/>
    <mergeCell ref="D36:E36"/>
    <mergeCell ref="D37:E37"/>
    <mergeCell ref="T9:V9"/>
    <mergeCell ref="Z10:Z11"/>
    <mergeCell ref="M12:N12"/>
    <mergeCell ref="M13:N13"/>
    <mergeCell ref="M19:N19"/>
    <mergeCell ref="M20:N20"/>
    <mergeCell ref="M21:N21"/>
    <mergeCell ref="W12:X12"/>
    <mergeCell ref="W13:X13"/>
    <mergeCell ref="W14:X14"/>
    <mergeCell ref="W15:X15"/>
    <mergeCell ref="W16:X16"/>
    <mergeCell ref="W17:X17"/>
    <mergeCell ref="W18:X18"/>
    <mergeCell ref="W19:X19"/>
    <mergeCell ref="B9:C11"/>
    <mergeCell ref="B12:C12"/>
    <mergeCell ref="B13:C13"/>
    <mergeCell ref="B14:C14"/>
    <mergeCell ref="B15:C15"/>
    <mergeCell ref="W20:X20"/>
    <mergeCell ref="W21:X21"/>
    <mergeCell ref="T13:U13"/>
    <mergeCell ref="M14:N14"/>
    <mergeCell ref="M15:N15"/>
    <mergeCell ref="M16:N16"/>
    <mergeCell ref="M17:N17"/>
    <mergeCell ref="M18:N18"/>
    <mergeCell ref="T19:U19"/>
    <mergeCell ref="T20:U20"/>
    <mergeCell ref="T21:U21"/>
    <mergeCell ref="D20:G20"/>
    <mergeCell ref="D21:G21"/>
    <mergeCell ref="B21:C21"/>
    <mergeCell ref="H11:I11"/>
    <mergeCell ref="H12:I12"/>
    <mergeCell ref="H13:I13"/>
    <mergeCell ref="H14:I14"/>
    <mergeCell ref="H15:I15"/>
    <mergeCell ref="B22:C22"/>
    <mergeCell ref="B23:C23"/>
    <mergeCell ref="B24:C24"/>
    <mergeCell ref="B25:C25"/>
    <mergeCell ref="B16:C16"/>
    <mergeCell ref="B17:C17"/>
    <mergeCell ref="B18:C18"/>
    <mergeCell ref="B19:C19"/>
    <mergeCell ref="B20:C20"/>
    <mergeCell ref="T29:U29"/>
    <mergeCell ref="T30:U30"/>
    <mergeCell ref="B31:C31"/>
    <mergeCell ref="B32:C32"/>
    <mergeCell ref="B33:C33"/>
    <mergeCell ref="B26:C26"/>
    <mergeCell ref="B27:C27"/>
    <mergeCell ref="B28:C28"/>
    <mergeCell ref="B29:C29"/>
    <mergeCell ref="B30:C30"/>
    <mergeCell ref="D29:G29"/>
    <mergeCell ref="D30:G30"/>
    <mergeCell ref="D31:G31"/>
    <mergeCell ref="D32:G32"/>
    <mergeCell ref="D33:G33"/>
    <mergeCell ref="T28:U28"/>
    <mergeCell ref="T12:U12"/>
    <mergeCell ref="H21:I21"/>
    <mergeCell ref="H22:I22"/>
    <mergeCell ref="H23:I23"/>
    <mergeCell ref="H24:I24"/>
    <mergeCell ref="H25:I25"/>
    <mergeCell ref="H16:I16"/>
    <mergeCell ref="H17:I17"/>
    <mergeCell ref="H18:I18"/>
    <mergeCell ref="H19:I19"/>
    <mergeCell ref="H20:I20"/>
    <mergeCell ref="T22:U22"/>
    <mergeCell ref="T23:U23"/>
    <mergeCell ref="T14:U14"/>
    <mergeCell ref="T15:U15"/>
    <mergeCell ref="T16:U16"/>
    <mergeCell ref="T17:U17"/>
    <mergeCell ref="T18:U18"/>
    <mergeCell ref="M34:N34"/>
    <mergeCell ref="H31:I31"/>
    <mergeCell ref="H32:I32"/>
    <mergeCell ref="H33:I33"/>
    <mergeCell ref="H34:I34"/>
    <mergeCell ref="M22:N22"/>
    <mergeCell ref="M23:N23"/>
    <mergeCell ref="M24:N24"/>
    <mergeCell ref="M25:N25"/>
    <mergeCell ref="M30:N30"/>
    <mergeCell ref="M31:N31"/>
    <mergeCell ref="M32:N32"/>
    <mergeCell ref="M33:N33"/>
    <mergeCell ref="H26:I26"/>
    <mergeCell ref="H27:I27"/>
    <mergeCell ref="H28:I28"/>
    <mergeCell ref="H29:I29"/>
    <mergeCell ref="H30:I30"/>
    <mergeCell ref="W31:X31"/>
    <mergeCell ref="W32:X32"/>
    <mergeCell ref="W33:X33"/>
    <mergeCell ref="W11:X11"/>
    <mergeCell ref="M26:N26"/>
    <mergeCell ref="M27:N27"/>
    <mergeCell ref="M28:N28"/>
    <mergeCell ref="M29:N29"/>
    <mergeCell ref="W22:X22"/>
    <mergeCell ref="W23:X23"/>
    <mergeCell ref="W24:X24"/>
    <mergeCell ref="W25:X25"/>
    <mergeCell ref="W26:X26"/>
    <mergeCell ref="W27:X27"/>
    <mergeCell ref="W28:X28"/>
    <mergeCell ref="W29:X29"/>
    <mergeCell ref="W30:X30"/>
    <mergeCell ref="T31:U31"/>
    <mergeCell ref="T32:U32"/>
    <mergeCell ref="T33:U33"/>
    <mergeCell ref="T24:U24"/>
    <mergeCell ref="T25:U25"/>
    <mergeCell ref="T26:U26"/>
    <mergeCell ref="T27:U27"/>
  </mergeCells>
  <conditionalFormatting sqref="H12:V33">
    <cfRule type="expression" dxfId="63" priority="6">
      <formula>H12&lt;60</formula>
    </cfRule>
  </conditionalFormatting>
  <conditionalFormatting sqref="Z12:Z33">
    <cfRule type="expression" dxfId="62" priority="3">
      <formula>$Z12&lt;&gt;""</formula>
    </cfRule>
  </conditionalFormatting>
  <conditionalFormatting sqref="M12:N33">
    <cfRule type="expression" dxfId="61" priority="2">
      <formula>$M12&lt;&gt;""</formula>
    </cfRule>
  </conditionalFormatting>
  <conditionalFormatting sqref="S12:S33">
    <cfRule type="expression" dxfId="60" priority="1">
      <formula>$S12&lt;&gt;""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42F55D5-661E-4A0F-8F6B-AEF8BC64858D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O104"/>
  <sheetViews>
    <sheetView view="pageBreakPreview" zoomScaleNormal="100" zoomScaleSheetLayoutView="100" workbookViewId="0">
      <selection activeCell="E11" sqref="E11:I11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44.5</v>
      </c>
      <c r="M25" s="582" t="str">
        <f>IF(AND(SUM(G29:J29)=16,$L$25&gt;=29.5%),"TERAMPIL","BELUM TERAMPIL")</f>
        <v>BELUM 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0</v>
      </c>
      <c r="H29" s="236">
        <v>4</v>
      </c>
      <c r="I29" s="236">
        <v>4</v>
      </c>
      <c r="J29" s="236">
        <v>4</v>
      </c>
      <c r="K29" s="230">
        <f t="shared" si="0"/>
        <v>264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91.5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jnfFaa4QCemrLrd16Hnzhw8e5KlzPECIR5LOG+jjqCjRK3AqCKkREVy/L5LZGaaS1VbRUZQCa738mIw4RAfwPA==" saltValue="rsHD6jK4ZjqHlgE7IhqFcw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whole" allowBlank="1" showInputMessage="1" showErrorMessage="1" sqref="G25:J28 G35:J36 G33:J33 G40:J45" xr:uid="{00000000-0002-0000-1C00-000000000000}">
      <formula1>0</formula1>
      <formula2>4</formula2>
    </dataValidation>
    <dataValidation type="list" allowBlank="1" showInputMessage="1" showErrorMessage="1" sqref="G29:J29 G34:J34" xr:uid="{00000000-0002-0000-1C00-000001000000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O104"/>
  <sheetViews>
    <sheetView view="pageBreakPreview" zoomScaleNormal="100" zoomScaleSheetLayoutView="100" workbookViewId="0">
      <selection activeCell="E11" sqref="E11:I11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50</v>
      </c>
      <c r="M25" s="582" t="str">
        <f>IF(AND(SUM(G29:J29)=16,$L$25&gt;=29.5%),"TERAMPIL","BELUM TERAMPIL")</f>
        <v>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4</v>
      </c>
      <c r="H29" s="236">
        <v>4</v>
      </c>
      <c r="I29" s="236">
        <v>4</v>
      </c>
      <c r="J29" s="236">
        <v>4</v>
      </c>
      <c r="K29" s="230">
        <f t="shared" si="0"/>
        <v>352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97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BCbbHw+g7OurNsHkMLqhJ3tNVjzEWGO3WWAFzzk7pg44yTGDqfO+rGoRo1Zp2dp39a/06iigMpP3l8n7V9ByvA==" saltValue="vlMY1+/Jv4vMKvcKkmMHJA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list" allowBlank="1" showInputMessage="1" showErrorMessage="1" sqref="G29:J29 G34:J34" xr:uid="{00000000-0002-0000-1D00-000000000000}">
      <formula1>"0,4"</formula1>
    </dataValidation>
    <dataValidation type="whole" allowBlank="1" showInputMessage="1" showErrorMessage="1" sqref="G25:J28 G35:J36 G33:J33 G40:J45" xr:uid="{00000000-0002-0000-1D00-00000100000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O104"/>
  <sheetViews>
    <sheetView view="pageBreakPreview" zoomScaleNormal="100" zoomScaleSheetLayoutView="100" workbookViewId="0">
      <selection activeCell="E9" sqref="E9:I9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50</v>
      </c>
      <c r="M25" s="582" t="str">
        <f>IF(AND(SUM(G29:J29)=16,$L$25&gt;=29.5%),"TERAMPIL","BELUM TERAMPIL")</f>
        <v>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4</v>
      </c>
      <c r="H29" s="236">
        <v>4</v>
      </c>
      <c r="I29" s="236">
        <v>4</v>
      </c>
      <c r="J29" s="236">
        <v>4</v>
      </c>
      <c r="K29" s="230">
        <f t="shared" si="0"/>
        <v>352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97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9nX5PnARnN2jcxDhuNsRVYxxFjQ6W+ia5+Id7AF378/rlNaDRn9Gq5rCwPue0h20oryjFvrgqsLPRH41xgRpKw==" saltValue="B+OXss8rZDGzI85o4+BmuA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whole" allowBlank="1" showInputMessage="1" showErrorMessage="1" sqref="G25:J28 G35:J36 G33:J33 G40:J45" xr:uid="{00000000-0002-0000-1E00-000000000000}">
      <formula1>0</formula1>
      <formula2>4</formula2>
    </dataValidation>
    <dataValidation type="list" allowBlank="1" showInputMessage="1" showErrorMessage="1" sqref="G29:J29 G34:J34" xr:uid="{00000000-0002-0000-1E00-000001000000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O104"/>
  <sheetViews>
    <sheetView view="pageBreakPreview" zoomScaleNormal="100" zoomScaleSheetLayoutView="100" workbookViewId="0">
      <selection activeCell="E11" sqref="E11:I11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50</v>
      </c>
      <c r="M25" s="582" t="str">
        <f>IF(AND(SUM(G29:J29)=16,$L$25&gt;=29.5%),"TERAMPIL","BELUM TERAMPIL")</f>
        <v>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4</v>
      </c>
      <c r="H29" s="236">
        <v>4</v>
      </c>
      <c r="I29" s="236">
        <v>4</v>
      </c>
      <c r="J29" s="236">
        <v>4</v>
      </c>
      <c r="K29" s="230">
        <f t="shared" si="0"/>
        <v>352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97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34EoUJeuvJHeADX+oOiraWMo6epg1EAaEmVoTw9+NEX+euJe11G2n/OksLxYSZ+26HPnyzJTKxsQqZimSl0Vxw==" saltValue="v1Yugo+B8beUkm26RturoA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list" allowBlank="1" showInputMessage="1" showErrorMessage="1" sqref="G29:J29 G34:J34" xr:uid="{00000000-0002-0000-1F00-000000000000}">
      <formula1>"0,4"</formula1>
    </dataValidation>
    <dataValidation type="whole" allowBlank="1" showInputMessage="1" showErrorMessage="1" sqref="G25:J28 G35:J36 G33:J33 G40:J45" xr:uid="{00000000-0002-0000-1F00-00000100000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O104"/>
  <sheetViews>
    <sheetView view="pageBreakPreview" zoomScaleNormal="100" zoomScaleSheetLayoutView="100" workbookViewId="0">
      <selection activeCell="E10" sqref="E10:I10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50</v>
      </c>
      <c r="M25" s="582" t="str">
        <f>IF(AND(SUM(G29:J29)=16,$L$25&gt;=29.5%),"TERAMPIL","BELUM TERAMPIL")</f>
        <v>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4</v>
      </c>
      <c r="H29" s="236">
        <v>4</v>
      </c>
      <c r="I29" s="236">
        <v>4</v>
      </c>
      <c r="J29" s="236">
        <v>4</v>
      </c>
      <c r="K29" s="230">
        <f t="shared" si="0"/>
        <v>352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97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YMK8QWnpBA37O1PDTKZqfpMjS+vcLqOalfU2CMRpgtULZR6dkOQINTGU8mJh6bOmWGM1ap/GOtq14kVz/1qw0Q==" saltValue="PfM5kSwA2eNUz7kIXw0EBQ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whole" allowBlank="1" showInputMessage="1" showErrorMessage="1" sqref="G25:J28 G35:J36 G33:J33 G40:J45" xr:uid="{00000000-0002-0000-2000-000000000000}">
      <formula1>0</formula1>
      <formula2>4</formula2>
    </dataValidation>
    <dataValidation type="list" allowBlank="1" showInputMessage="1" showErrorMessage="1" sqref="G29:J29 G34:J34" xr:uid="{00000000-0002-0000-2000-000001000000}">
      <formula1>"0,4"</formula1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O104"/>
  <sheetViews>
    <sheetView view="pageBreakPreview" zoomScaleNormal="100" zoomScaleSheetLayoutView="100" workbookViewId="0">
      <selection activeCell="E7" sqref="E7:N8"/>
    </sheetView>
  </sheetViews>
  <sheetFormatPr defaultColWidth="9.140625" defaultRowHeight="15" x14ac:dyDescent="0.25"/>
  <cols>
    <col min="1" max="1" width="3.42578125" style="80" customWidth="1"/>
    <col min="2" max="2" width="3.5703125" style="80" customWidth="1"/>
    <col min="3" max="3" width="12.85546875" style="80" customWidth="1"/>
    <col min="4" max="4" width="3.7109375" style="80" customWidth="1"/>
    <col min="5" max="5" width="18.42578125" style="80" customWidth="1"/>
    <col min="6" max="6" width="11.7109375" style="80" customWidth="1"/>
    <col min="7" max="10" width="4.28515625" style="80" customWidth="1"/>
    <col min="11" max="11" width="10.5703125" style="80" customWidth="1"/>
    <col min="12" max="12" width="8.42578125" style="80" customWidth="1"/>
    <col min="13" max="13" width="8.7109375" style="80" customWidth="1"/>
    <col min="14" max="14" width="4.42578125" style="80" customWidth="1"/>
    <col min="15" max="15" width="3.85546875" style="80" customWidth="1"/>
    <col min="16" max="16384" width="9.140625" style="80"/>
  </cols>
  <sheetData>
    <row r="1" spans="1:15" ht="15.75" thickTop="1" x14ac:dyDescent="0.25">
      <c r="A1" s="3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267" t="s">
        <v>231</v>
      </c>
    </row>
    <row r="2" spans="1:15" ht="15.75" x14ac:dyDescent="0.25">
      <c r="A2" s="5"/>
      <c r="B2" s="569" t="s">
        <v>51</v>
      </c>
      <c r="C2" s="569"/>
      <c r="D2" s="569"/>
      <c r="E2" s="569"/>
      <c r="F2" s="569"/>
      <c r="G2" s="569"/>
      <c r="H2" s="569"/>
      <c r="I2" s="569"/>
      <c r="J2" s="569"/>
      <c r="K2" s="569"/>
      <c r="L2" s="569"/>
      <c r="M2" s="569"/>
      <c r="N2" s="569"/>
      <c r="O2" s="6"/>
    </row>
    <row r="3" spans="1:15" ht="9.9499999999999993" customHeight="1" x14ac:dyDescent="0.25">
      <c r="A3" s="5"/>
      <c r="B3" s="62"/>
      <c r="C3" s="62"/>
      <c r="D3" s="62"/>
      <c r="E3" s="62"/>
      <c r="F3" s="62"/>
      <c r="G3" s="2"/>
      <c r="H3" s="2"/>
      <c r="I3" s="2"/>
      <c r="J3" s="2"/>
      <c r="K3" s="2"/>
      <c r="L3" s="2"/>
      <c r="M3" s="2"/>
      <c r="N3" s="2"/>
      <c r="O3" s="6"/>
    </row>
    <row r="4" spans="1:15" x14ac:dyDescent="0.25">
      <c r="A4" s="5"/>
      <c r="B4" s="60" t="s">
        <v>113</v>
      </c>
      <c r="C4" s="42"/>
      <c r="D4" s="42"/>
      <c r="E4" s="42"/>
      <c r="F4" s="42"/>
      <c r="G4" s="2"/>
      <c r="H4" s="2"/>
      <c r="I4" s="2"/>
      <c r="J4" s="2"/>
      <c r="K4" s="2"/>
      <c r="L4" s="2"/>
      <c r="M4" s="2"/>
      <c r="N4" s="2"/>
      <c r="O4" s="6"/>
    </row>
    <row r="5" spans="1:15" ht="9.6" customHeight="1" thickBot="1" x14ac:dyDescent="0.3">
      <c r="A5" s="5"/>
      <c r="B5" s="42"/>
      <c r="C5" s="42"/>
      <c r="D5" s="42"/>
      <c r="E5" s="42"/>
      <c r="F5" s="42"/>
      <c r="G5" s="2"/>
      <c r="H5" s="2"/>
      <c r="I5" s="2"/>
      <c r="J5" s="2"/>
      <c r="K5" s="2"/>
      <c r="L5" s="2"/>
      <c r="M5" s="2"/>
      <c r="N5" s="2"/>
      <c r="O5" s="6"/>
    </row>
    <row r="6" spans="1:15" ht="23.25" customHeight="1" thickBot="1" x14ac:dyDescent="0.3">
      <c r="A6" s="5"/>
      <c r="B6" s="587" t="s">
        <v>112</v>
      </c>
      <c r="C6" s="588"/>
      <c r="D6" s="589"/>
      <c r="E6" s="499"/>
      <c r="F6" s="500"/>
      <c r="G6" s="500"/>
      <c r="H6" s="500"/>
      <c r="I6" s="500"/>
      <c r="J6" s="500"/>
      <c r="K6" s="500"/>
      <c r="L6" s="500"/>
      <c r="M6" s="500"/>
      <c r="N6" s="500"/>
      <c r="O6" s="6"/>
    </row>
    <row r="7" spans="1:15" ht="13.5" customHeight="1" x14ac:dyDescent="0.25">
      <c r="A7" s="5"/>
      <c r="B7" s="590" t="s">
        <v>53</v>
      </c>
      <c r="C7" s="591"/>
      <c r="D7" s="592"/>
      <c r="E7" s="499"/>
      <c r="F7" s="500"/>
      <c r="G7" s="500"/>
      <c r="H7" s="500"/>
      <c r="I7" s="500"/>
      <c r="J7" s="500"/>
      <c r="K7" s="500"/>
      <c r="L7" s="500"/>
      <c r="M7" s="500"/>
      <c r="N7" s="500"/>
      <c r="O7" s="6"/>
    </row>
    <row r="8" spans="1:15" ht="15.75" thickBot="1" x14ac:dyDescent="0.3">
      <c r="A8" s="5"/>
      <c r="B8" s="593" t="s">
        <v>54</v>
      </c>
      <c r="C8" s="594"/>
      <c r="D8" s="595"/>
      <c r="E8" s="499"/>
      <c r="F8" s="500"/>
      <c r="G8" s="500"/>
      <c r="H8" s="500"/>
      <c r="I8" s="500"/>
      <c r="J8" s="500"/>
      <c r="K8" s="500"/>
      <c r="L8" s="500"/>
      <c r="M8" s="500"/>
      <c r="N8" s="500"/>
      <c r="O8" s="6"/>
    </row>
    <row r="9" spans="1:15" ht="26.25" customHeight="1" thickBot="1" x14ac:dyDescent="0.3">
      <c r="A9" s="5"/>
      <c r="B9" s="584" t="s">
        <v>55</v>
      </c>
      <c r="C9" s="585"/>
      <c r="D9" s="586"/>
      <c r="E9" s="511"/>
      <c r="F9" s="512"/>
      <c r="G9" s="512"/>
      <c r="H9" s="512"/>
      <c r="I9" s="512"/>
      <c r="J9" s="570" t="s">
        <v>125</v>
      </c>
      <c r="K9" s="571"/>
      <c r="L9" s="571"/>
      <c r="M9" s="571"/>
      <c r="N9" s="571"/>
      <c r="O9" s="6"/>
    </row>
    <row r="10" spans="1:15" ht="26.25" customHeight="1" thickBot="1" x14ac:dyDescent="0.3">
      <c r="A10" s="5"/>
      <c r="B10" s="584" t="s">
        <v>1</v>
      </c>
      <c r="C10" s="585"/>
      <c r="D10" s="586"/>
      <c r="E10" s="515"/>
      <c r="F10" s="516"/>
      <c r="G10" s="516"/>
      <c r="H10" s="516"/>
      <c r="I10" s="516"/>
      <c r="J10" s="570"/>
      <c r="K10" s="571"/>
      <c r="L10" s="571"/>
      <c r="M10" s="571"/>
      <c r="N10" s="571"/>
      <c r="O10" s="6"/>
    </row>
    <row r="11" spans="1:15" ht="26.25" customHeight="1" thickBot="1" x14ac:dyDescent="0.3">
      <c r="A11" s="5"/>
      <c r="B11" s="584" t="s">
        <v>71</v>
      </c>
      <c r="C11" s="585"/>
      <c r="D11" s="586"/>
      <c r="E11" s="515"/>
      <c r="F11" s="516"/>
      <c r="G11" s="516"/>
      <c r="H11" s="516"/>
      <c r="I11" s="516"/>
      <c r="J11" s="570"/>
      <c r="K11" s="571"/>
      <c r="L11" s="571"/>
      <c r="M11" s="571"/>
      <c r="N11" s="571"/>
      <c r="O11" s="6"/>
    </row>
    <row r="12" spans="1:15" ht="26.25" customHeight="1" thickBot="1" x14ac:dyDescent="0.3">
      <c r="A12" s="5"/>
      <c r="B12" s="584" t="s">
        <v>56</v>
      </c>
      <c r="C12" s="585"/>
      <c r="D12" s="586"/>
      <c r="E12" s="515"/>
      <c r="F12" s="516"/>
      <c r="G12" s="516"/>
      <c r="H12" s="516"/>
      <c r="I12" s="516"/>
      <c r="M12" s="218"/>
      <c r="N12" s="218"/>
      <c r="O12" s="6"/>
    </row>
    <row r="13" spans="1:15" ht="26.25" customHeight="1" thickBot="1" x14ac:dyDescent="0.3">
      <c r="A13" s="5"/>
      <c r="B13" s="584" t="s">
        <v>57</v>
      </c>
      <c r="C13" s="585"/>
      <c r="D13" s="586"/>
      <c r="E13" s="515"/>
      <c r="F13" s="516"/>
      <c r="G13" s="516"/>
      <c r="H13" s="516"/>
      <c r="I13" s="516"/>
      <c r="M13" s="228"/>
      <c r="N13" s="228"/>
      <c r="O13" s="6"/>
    </row>
    <row r="14" spans="1:15" ht="10.5" customHeight="1" x14ac:dyDescent="0.25">
      <c r="A14" s="5"/>
      <c r="B14" s="63"/>
      <c r="C14" s="63"/>
      <c r="D14" s="63"/>
      <c r="E14" s="63"/>
      <c r="F14" s="63"/>
      <c r="G14" s="63"/>
      <c r="H14" s="63"/>
      <c r="I14" s="63"/>
      <c r="J14" s="80" t="s">
        <v>171</v>
      </c>
      <c r="K14" s="63"/>
      <c r="L14" s="63"/>
      <c r="M14" s="63"/>
      <c r="N14" s="63"/>
      <c r="O14" s="6"/>
    </row>
    <row r="15" spans="1:15" x14ac:dyDescent="0.25">
      <c r="A15" s="5"/>
      <c r="B15" s="63"/>
      <c r="C15" s="63"/>
      <c r="D15" s="63"/>
      <c r="E15" s="63"/>
      <c r="F15" s="63"/>
      <c r="G15" s="63"/>
      <c r="H15" s="63"/>
      <c r="I15" s="63"/>
      <c r="K15" s="597" t="s">
        <v>52</v>
      </c>
      <c r="L15" s="597"/>
      <c r="M15" s="597"/>
      <c r="N15" s="63"/>
      <c r="O15" s="6"/>
    </row>
    <row r="16" spans="1:15" ht="9.9499999999999993" customHeight="1" x14ac:dyDescent="0.25">
      <c r="A16" s="5"/>
      <c r="B16" s="63"/>
      <c r="C16" s="63"/>
      <c r="D16" s="63"/>
      <c r="E16" s="63"/>
      <c r="F16" s="63"/>
      <c r="G16" s="63"/>
      <c r="H16" s="63"/>
      <c r="I16" s="63"/>
      <c r="K16" s="63"/>
      <c r="L16" s="63"/>
      <c r="M16" s="63"/>
      <c r="N16" s="63"/>
      <c r="O16" s="6"/>
    </row>
    <row r="17" spans="1:15" x14ac:dyDescent="0.25">
      <c r="A17" s="5"/>
      <c r="B17" s="60" t="s">
        <v>114</v>
      </c>
      <c r="C17" s="42"/>
      <c r="D17" s="42"/>
      <c r="E17" s="42"/>
      <c r="F17" s="42"/>
      <c r="G17" s="2"/>
      <c r="H17" s="2"/>
      <c r="I17" s="2"/>
      <c r="J17" s="2"/>
      <c r="N17" s="227"/>
      <c r="O17" s="6"/>
    </row>
    <row r="18" spans="1:15" x14ac:dyDescent="0.25">
      <c r="A18" s="5"/>
      <c r="B18" s="60"/>
      <c r="C18" s="42"/>
      <c r="D18" s="42"/>
      <c r="E18" s="42"/>
      <c r="F18" s="42"/>
      <c r="G18" s="2"/>
      <c r="H18" s="2"/>
      <c r="I18" s="2"/>
      <c r="J18" s="2"/>
      <c r="K18" s="2"/>
      <c r="L18" s="2"/>
      <c r="M18" s="2"/>
      <c r="N18" s="2"/>
      <c r="O18" s="6"/>
    </row>
    <row r="19" spans="1:15" ht="12" customHeight="1" x14ac:dyDescent="0.25">
      <c r="A19" s="5"/>
      <c r="B19" s="64" t="s">
        <v>32</v>
      </c>
      <c r="C19" s="65" t="s">
        <v>175</v>
      </c>
      <c r="D19" s="65"/>
      <c r="E19" s="66"/>
      <c r="F19" s="66"/>
      <c r="G19" s="2"/>
      <c r="H19" s="2"/>
      <c r="I19" s="2"/>
      <c r="J19" s="2"/>
      <c r="K19" s="2"/>
      <c r="L19" s="2"/>
      <c r="M19" s="216">
        <v>800</v>
      </c>
      <c r="N19" s="2"/>
      <c r="O19" s="6"/>
    </row>
    <row r="20" spans="1:15" ht="12" customHeight="1" x14ac:dyDescent="0.25">
      <c r="A20" s="5"/>
      <c r="B20" s="64" t="s">
        <v>33</v>
      </c>
      <c r="C20" s="65" t="s">
        <v>176</v>
      </c>
      <c r="D20" s="65"/>
      <c r="E20" s="66"/>
      <c r="F20" s="66"/>
      <c r="G20" s="2"/>
      <c r="H20" s="2"/>
      <c r="I20" s="2"/>
      <c r="J20" s="2"/>
      <c r="K20" s="2"/>
      <c r="L20" s="2"/>
      <c r="M20" s="216">
        <v>400</v>
      </c>
      <c r="O20" s="6"/>
    </row>
    <row r="21" spans="1:15" ht="12" customHeight="1" x14ac:dyDescent="0.25">
      <c r="A21" s="5"/>
      <c r="B21" s="64" t="s">
        <v>34</v>
      </c>
      <c r="C21" s="65" t="s">
        <v>174</v>
      </c>
      <c r="D21" s="65"/>
      <c r="E21" s="66"/>
      <c r="F21" s="66"/>
      <c r="G21" s="2"/>
      <c r="H21" s="2"/>
      <c r="I21" s="2"/>
      <c r="J21" s="2"/>
      <c r="K21" s="2"/>
      <c r="L21" s="2"/>
      <c r="M21" s="2"/>
      <c r="N21" s="216">
        <v>400</v>
      </c>
      <c r="O21" s="6"/>
    </row>
    <row r="22" spans="1:15" ht="9.9499999999999993" customHeight="1" x14ac:dyDescent="0.25">
      <c r="A22" s="5"/>
      <c r="B22" s="66"/>
      <c r="C22" s="66"/>
      <c r="D22" s="66"/>
      <c r="E22" s="66"/>
      <c r="F22" s="66"/>
      <c r="G22" s="2"/>
      <c r="H22" s="2"/>
      <c r="I22" s="2"/>
      <c r="J22" s="2"/>
      <c r="K22" s="2"/>
      <c r="L22" s="2"/>
      <c r="M22" s="2"/>
      <c r="N22" s="2"/>
      <c r="O22" s="6"/>
    </row>
    <row r="23" spans="1:15" ht="30" customHeight="1" x14ac:dyDescent="0.25">
      <c r="A23" s="5"/>
      <c r="B23" s="582" t="s">
        <v>31</v>
      </c>
      <c r="C23" s="582"/>
      <c r="D23" s="581" t="s">
        <v>162</v>
      </c>
      <c r="E23" s="581"/>
      <c r="F23" s="582" t="s">
        <v>165</v>
      </c>
      <c r="G23" s="581" t="s">
        <v>164</v>
      </c>
      <c r="H23" s="581"/>
      <c r="I23" s="581"/>
      <c r="J23" s="581"/>
      <c r="K23" s="581" t="s">
        <v>166</v>
      </c>
      <c r="L23" s="582" t="s">
        <v>172</v>
      </c>
      <c r="M23" s="581" t="s">
        <v>19</v>
      </c>
      <c r="N23" s="581"/>
      <c r="O23" s="6"/>
    </row>
    <row r="24" spans="1:15" x14ac:dyDescent="0.25">
      <c r="A24" s="5"/>
      <c r="B24" s="596"/>
      <c r="C24" s="596"/>
      <c r="D24" s="581"/>
      <c r="E24" s="581"/>
      <c r="F24" s="582"/>
      <c r="G24" s="221" t="s">
        <v>107</v>
      </c>
      <c r="H24" s="221" t="s">
        <v>108</v>
      </c>
      <c r="I24" s="221" t="s">
        <v>163</v>
      </c>
      <c r="J24" s="221" t="s">
        <v>109</v>
      </c>
      <c r="K24" s="581"/>
      <c r="L24" s="582"/>
      <c r="M24" s="581"/>
      <c r="N24" s="581"/>
      <c r="O24" s="6"/>
    </row>
    <row r="25" spans="1:15" ht="23.25" customHeight="1" x14ac:dyDescent="0.25">
      <c r="A25" s="5"/>
      <c r="B25" s="572" t="s">
        <v>168</v>
      </c>
      <c r="C25" s="573"/>
      <c r="D25" s="224" t="s">
        <v>154</v>
      </c>
      <c r="E25" s="233" t="s">
        <v>87</v>
      </c>
      <c r="F25" s="230">
        <v>10</v>
      </c>
      <c r="G25" s="236">
        <v>4</v>
      </c>
      <c r="H25" s="236">
        <v>4</v>
      </c>
      <c r="I25" s="236">
        <v>4</v>
      </c>
      <c r="J25" s="236">
        <v>4</v>
      </c>
      <c r="K25" s="230">
        <f>F25*(SUM(G25:J25))</f>
        <v>160</v>
      </c>
      <c r="L25" s="583">
        <f>SUM(K25:K29)/$M$19*B29</f>
        <v>50</v>
      </c>
      <c r="M25" s="582" t="str">
        <f>IF(AND(SUM(G29:J29)=16,$L$25&gt;=29.5%),"TERAMPIL","BELUM TERAMPIL")</f>
        <v>TERAMPIL</v>
      </c>
      <c r="N25" s="582"/>
      <c r="O25" s="6"/>
    </row>
    <row r="26" spans="1:15" ht="23.25" customHeight="1" x14ac:dyDescent="0.25">
      <c r="A26" s="5"/>
      <c r="B26" s="574"/>
      <c r="C26" s="575"/>
      <c r="D26" s="224" t="s">
        <v>155</v>
      </c>
      <c r="E26" s="233" t="s">
        <v>88</v>
      </c>
      <c r="F26" s="230">
        <v>6</v>
      </c>
      <c r="G26" s="236">
        <v>4</v>
      </c>
      <c r="H26" s="236">
        <v>4</v>
      </c>
      <c r="I26" s="236">
        <v>4</v>
      </c>
      <c r="J26" s="236">
        <v>4</v>
      </c>
      <c r="K26" s="230">
        <f t="shared" ref="K26:K29" si="0">F26*(SUM(G26:J26))</f>
        <v>96</v>
      </c>
      <c r="L26" s="583"/>
      <c r="M26" s="582"/>
      <c r="N26" s="582"/>
      <c r="O26" s="6"/>
    </row>
    <row r="27" spans="1:15" ht="23.25" customHeight="1" x14ac:dyDescent="0.25">
      <c r="A27" s="5"/>
      <c r="B27" s="574"/>
      <c r="C27" s="575"/>
      <c r="D27" s="224" t="s">
        <v>156</v>
      </c>
      <c r="E27" s="233" t="s">
        <v>89</v>
      </c>
      <c r="F27" s="230">
        <v>4</v>
      </c>
      <c r="G27" s="236">
        <v>4</v>
      </c>
      <c r="H27" s="236">
        <v>4</v>
      </c>
      <c r="I27" s="236">
        <v>4</v>
      </c>
      <c r="J27" s="236">
        <v>4</v>
      </c>
      <c r="K27" s="230">
        <f t="shared" si="0"/>
        <v>64</v>
      </c>
      <c r="L27" s="583"/>
      <c r="M27" s="582"/>
      <c r="N27" s="582"/>
      <c r="O27" s="6"/>
    </row>
    <row r="28" spans="1:15" ht="23.25" customHeight="1" x14ac:dyDescent="0.25">
      <c r="A28" s="5"/>
      <c r="B28" s="574"/>
      <c r="C28" s="575"/>
      <c r="D28" s="224" t="s">
        <v>157</v>
      </c>
      <c r="E28" s="233" t="s">
        <v>90</v>
      </c>
      <c r="F28" s="230">
        <v>8</v>
      </c>
      <c r="G28" s="236">
        <v>4</v>
      </c>
      <c r="H28" s="236">
        <v>4</v>
      </c>
      <c r="I28" s="236">
        <v>4</v>
      </c>
      <c r="J28" s="236">
        <v>4</v>
      </c>
      <c r="K28" s="230">
        <f t="shared" si="0"/>
        <v>128</v>
      </c>
      <c r="L28" s="583"/>
      <c r="M28" s="582"/>
      <c r="N28" s="582"/>
      <c r="O28" s="6"/>
    </row>
    <row r="29" spans="1:15" ht="27.75" customHeight="1" x14ac:dyDescent="0.25">
      <c r="A29" s="5"/>
      <c r="B29" s="248">
        <v>50</v>
      </c>
      <c r="C29" s="249" t="s">
        <v>180</v>
      </c>
      <c r="D29" s="224" t="s">
        <v>158</v>
      </c>
      <c r="E29" s="234" t="s">
        <v>173</v>
      </c>
      <c r="F29" s="230">
        <v>22</v>
      </c>
      <c r="G29" s="236">
        <v>4</v>
      </c>
      <c r="H29" s="236">
        <v>4</v>
      </c>
      <c r="I29" s="236">
        <v>4</v>
      </c>
      <c r="J29" s="236">
        <v>4</v>
      </c>
      <c r="K29" s="230">
        <f t="shared" si="0"/>
        <v>352</v>
      </c>
      <c r="L29" s="583"/>
      <c r="M29" s="582"/>
      <c r="N29" s="582"/>
      <c r="O29" s="6"/>
    </row>
    <row r="30" spans="1:15" ht="23.25" customHeight="1" x14ac:dyDescent="0.25">
      <c r="A30" s="5"/>
      <c r="O30" s="6"/>
    </row>
    <row r="31" spans="1:15" ht="24" customHeight="1" x14ac:dyDescent="0.25">
      <c r="A31" s="5"/>
      <c r="B31" s="582" t="s">
        <v>31</v>
      </c>
      <c r="C31" s="582"/>
      <c r="D31" s="581" t="s">
        <v>162</v>
      </c>
      <c r="E31" s="581"/>
      <c r="F31" s="582" t="s">
        <v>165</v>
      </c>
      <c r="G31" s="581" t="s">
        <v>164</v>
      </c>
      <c r="H31" s="581"/>
      <c r="I31" s="581"/>
      <c r="J31" s="581"/>
      <c r="K31" s="581" t="s">
        <v>166</v>
      </c>
      <c r="L31" s="581" t="s">
        <v>167</v>
      </c>
      <c r="M31" s="581" t="s">
        <v>19</v>
      </c>
      <c r="N31" s="581"/>
      <c r="O31" s="6"/>
    </row>
    <row r="32" spans="1:15" x14ac:dyDescent="0.25">
      <c r="A32" s="5"/>
      <c r="B32" s="596"/>
      <c r="C32" s="596"/>
      <c r="D32" s="581"/>
      <c r="E32" s="581"/>
      <c r="F32" s="582"/>
      <c r="G32" s="221" t="s">
        <v>107</v>
      </c>
      <c r="H32" s="221" t="s">
        <v>108</v>
      </c>
      <c r="I32" s="221" t="s">
        <v>163</v>
      </c>
      <c r="J32" s="221" t="s">
        <v>109</v>
      </c>
      <c r="K32" s="581"/>
      <c r="L32" s="581"/>
      <c r="M32" s="581"/>
      <c r="N32" s="581"/>
      <c r="O32" s="6"/>
    </row>
    <row r="33" spans="1:15" ht="22.5" customHeight="1" x14ac:dyDescent="0.25">
      <c r="A33" s="5"/>
      <c r="B33" s="572" t="s">
        <v>169</v>
      </c>
      <c r="C33" s="573"/>
      <c r="D33" s="235" t="s">
        <v>154</v>
      </c>
      <c r="E33" s="36" t="s">
        <v>45</v>
      </c>
      <c r="F33" s="231">
        <v>8</v>
      </c>
      <c r="G33" s="237">
        <v>4</v>
      </c>
      <c r="H33" s="237">
        <v>4</v>
      </c>
      <c r="I33" s="237">
        <v>4</v>
      </c>
      <c r="J33" s="237">
        <v>4</v>
      </c>
      <c r="K33" s="230">
        <f>F33*(SUM(G33:J33))</f>
        <v>128</v>
      </c>
      <c r="L33" s="583">
        <f>SUM(K33:K36)/$M$20*B36</f>
        <v>22</v>
      </c>
      <c r="M33" s="582" t="str">
        <f>IF(AND(SUM(G34:J34)=16,$L$33&gt;=14.5%),"TERAMPIL","BELUM TERAMPIL")</f>
        <v>BELUM TERAMPIL</v>
      </c>
      <c r="N33" s="582"/>
      <c r="O33" s="6"/>
    </row>
    <row r="34" spans="1:15" ht="22.5" customHeight="1" x14ac:dyDescent="0.25">
      <c r="A34" s="5"/>
      <c r="B34" s="574"/>
      <c r="C34" s="575"/>
      <c r="D34" s="235" t="s">
        <v>155</v>
      </c>
      <c r="E34" s="36" t="s">
        <v>159</v>
      </c>
      <c r="F34" s="231">
        <v>12</v>
      </c>
      <c r="G34" s="237">
        <v>4</v>
      </c>
      <c r="H34" s="237">
        <v>4</v>
      </c>
      <c r="I34" s="237">
        <v>0</v>
      </c>
      <c r="J34" s="237">
        <v>4</v>
      </c>
      <c r="K34" s="230">
        <f t="shared" ref="K34:K36" si="1">F34*(SUM(G34:J34))</f>
        <v>144</v>
      </c>
      <c r="L34" s="583"/>
      <c r="M34" s="582"/>
      <c r="N34" s="582"/>
      <c r="O34" s="6"/>
    </row>
    <row r="35" spans="1:15" ht="22.5" customHeight="1" x14ac:dyDescent="0.25">
      <c r="A35" s="5"/>
      <c r="B35" s="574"/>
      <c r="C35" s="575"/>
      <c r="D35" s="235" t="s">
        <v>156</v>
      </c>
      <c r="E35" s="36" t="s">
        <v>67</v>
      </c>
      <c r="F35" s="231">
        <v>1</v>
      </c>
      <c r="G35" s="237">
        <v>4</v>
      </c>
      <c r="H35" s="237">
        <v>4</v>
      </c>
      <c r="I35" s="237">
        <v>4</v>
      </c>
      <c r="J35" s="237">
        <v>4</v>
      </c>
      <c r="K35" s="230">
        <f t="shared" si="1"/>
        <v>16</v>
      </c>
      <c r="L35" s="583"/>
      <c r="M35" s="582"/>
      <c r="N35" s="582"/>
      <c r="O35" s="6"/>
    </row>
    <row r="36" spans="1:15" ht="22.5" customHeight="1" x14ac:dyDescent="0.25">
      <c r="A36" s="5"/>
      <c r="B36" s="250">
        <v>25</v>
      </c>
      <c r="C36" s="251" t="s">
        <v>180</v>
      </c>
      <c r="D36" s="235" t="s">
        <v>157</v>
      </c>
      <c r="E36" s="36" t="s">
        <v>68</v>
      </c>
      <c r="F36" s="231">
        <v>4</v>
      </c>
      <c r="G36" s="237">
        <v>4</v>
      </c>
      <c r="H36" s="237">
        <v>4</v>
      </c>
      <c r="I36" s="237">
        <v>4</v>
      </c>
      <c r="J36" s="237">
        <v>4</v>
      </c>
      <c r="K36" s="230">
        <f t="shared" si="1"/>
        <v>64</v>
      </c>
      <c r="L36" s="583"/>
      <c r="M36" s="582"/>
      <c r="N36" s="582"/>
      <c r="O36" s="6"/>
    </row>
    <row r="37" spans="1:15" ht="23.25" customHeight="1" x14ac:dyDescent="0.25">
      <c r="A37" s="5"/>
      <c r="O37" s="6"/>
    </row>
    <row r="38" spans="1:15" x14ac:dyDescent="0.25">
      <c r="A38" s="5"/>
      <c r="B38" s="582" t="s">
        <v>31</v>
      </c>
      <c r="C38" s="582"/>
      <c r="D38" s="581" t="s">
        <v>162</v>
      </c>
      <c r="E38" s="581"/>
      <c r="F38" s="582" t="s">
        <v>165</v>
      </c>
      <c r="G38" s="581" t="s">
        <v>164</v>
      </c>
      <c r="H38" s="581"/>
      <c r="I38" s="581"/>
      <c r="J38" s="581"/>
      <c r="K38" s="581" t="s">
        <v>166</v>
      </c>
      <c r="L38" s="581" t="s">
        <v>167</v>
      </c>
      <c r="M38" s="581" t="s">
        <v>19</v>
      </c>
      <c r="N38" s="581"/>
      <c r="O38" s="6"/>
    </row>
    <row r="39" spans="1:15" x14ac:dyDescent="0.25">
      <c r="A39" s="5"/>
      <c r="B39" s="596"/>
      <c r="C39" s="596"/>
      <c r="D39" s="581"/>
      <c r="E39" s="581"/>
      <c r="F39" s="582"/>
      <c r="G39" s="221" t="s">
        <v>107</v>
      </c>
      <c r="H39" s="221" t="s">
        <v>108</v>
      </c>
      <c r="I39" s="221" t="s">
        <v>163</v>
      </c>
      <c r="J39" s="221" t="s">
        <v>109</v>
      </c>
      <c r="K39" s="581"/>
      <c r="L39" s="581"/>
      <c r="M39" s="581"/>
      <c r="N39" s="581"/>
      <c r="O39" s="6"/>
    </row>
    <row r="40" spans="1:15" ht="22.5" customHeight="1" x14ac:dyDescent="0.25">
      <c r="A40" s="5"/>
      <c r="B40" s="572" t="s">
        <v>170</v>
      </c>
      <c r="C40" s="573"/>
      <c r="D40" s="235" t="s">
        <v>154</v>
      </c>
      <c r="E40" s="36" t="s">
        <v>45</v>
      </c>
      <c r="F40" s="231">
        <v>8</v>
      </c>
      <c r="G40" s="237">
        <v>4</v>
      </c>
      <c r="H40" s="237">
        <v>4</v>
      </c>
      <c r="I40" s="237">
        <v>4</v>
      </c>
      <c r="J40" s="237">
        <v>4</v>
      </c>
      <c r="K40" s="230">
        <f>F40*(SUM(G40:J40))</f>
        <v>128</v>
      </c>
      <c r="L40" s="583">
        <f>SUM(K40:K45)/$N$21*B45</f>
        <v>25</v>
      </c>
      <c r="M40" s="582" t="str">
        <f>IF($L$40&gt;=14.5%,"TERAMPIL","BELUM TERAMPIL")</f>
        <v>TERAMPIL</v>
      </c>
      <c r="N40" s="582"/>
      <c r="O40" s="6"/>
    </row>
    <row r="41" spans="1:15" ht="22.5" customHeight="1" x14ac:dyDescent="0.25">
      <c r="A41" s="5"/>
      <c r="B41" s="574"/>
      <c r="C41" s="575"/>
      <c r="D41" s="235" t="s">
        <v>155</v>
      </c>
      <c r="E41" s="36" t="s">
        <v>46</v>
      </c>
      <c r="F41" s="231">
        <v>4</v>
      </c>
      <c r="G41" s="237">
        <v>4</v>
      </c>
      <c r="H41" s="237">
        <v>4</v>
      </c>
      <c r="I41" s="237">
        <v>4</v>
      </c>
      <c r="J41" s="237">
        <v>4</v>
      </c>
      <c r="K41" s="230">
        <f t="shared" ref="K41:K45" si="2">F41*(SUM(G41:J41))</f>
        <v>64</v>
      </c>
      <c r="L41" s="583"/>
      <c r="M41" s="582"/>
      <c r="N41" s="582"/>
      <c r="O41" s="6"/>
    </row>
    <row r="42" spans="1:15" ht="22.5" customHeight="1" x14ac:dyDescent="0.25">
      <c r="A42" s="5"/>
      <c r="B42" s="574"/>
      <c r="C42" s="575"/>
      <c r="D42" s="235" t="s">
        <v>156</v>
      </c>
      <c r="E42" s="36" t="s">
        <v>47</v>
      </c>
      <c r="F42" s="231">
        <v>4</v>
      </c>
      <c r="G42" s="237">
        <v>4</v>
      </c>
      <c r="H42" s="237">
        <v>4</v>
      </c>
      <c r="I42" s="237">
        <v>4</v>
      </c>
      <c r="J42" s="237">
        <v>4</v>
      </c>
      <c r="K42" s="230">
        <f t="shared" si="2"/>
        <v>64</v>
      </c>
      <c r="L42" s="583"/>
      <c r="M42" s="582"/>
      <c r="N42" s="582"/>
      <c r="O42" s="6"/>
    </row>
    <row r="43" spans="1:15" ht="22.5" customHeight="1" x14ac:dyDescent="0.25">
      <c r="A43" s="5"/>
      <c r="B43" s="574"/>
      <c r="C43" s="575"/>
      <c r="D43" s="235" t="s">
        <v>157</v>
      </c>
      <c r="E43" s="36" t="s">
        <v>48</v>
      </c>
      <c r="F43" s="231">
        <v>2</v>
      </c>
      <c r="G43" s="237">
        <v>4</v>
      </c>
      <c r="H43" s="237">
        <v>4</v>
      </c>
      <c r="I43" s="237">
        <v>4</v>
      </c>
      <c r="J43" s="237">
        <v>4</v>
      </c>
      <c r="K43" s="230">
        <f t="shared" si="2"/>
        <v>32</v>
      </c>
      <c r="L43" s="583"/>
      <c r="M43" s="582"/>
      <c r="N43" s="582"/>
      <c r="O43" s="6"/>
    </row>
    <row r="44" spans="1:15" ht="22.5" customHeight="1" x14ac:dyDescent="0.25">
      <c r="A44" s="5"/>
      <c r="B44" s="574"/>
      <c r="C44" s="575"/>
      <c r="D44" s="235" t="s">
        <v>158</v>
      </c>
      <c r="E44" s="36" t="s">
        <v>49</v>
      </c>
      <c r="F44" s="231">
        <v>4</v>
      </c>
      <c r="G44" s="237">
        <v>4</v>
      </c>
      <c r="H44" s="237">
        <v>4</v>
      </c>
      <c r="I44" s="237">
        <v>4</v>
      </c>
      <c r="J44" s="237">
        <v>4</v>
      </c>
      <c r="K44" s="230">
        <f t="shared" si="2"/>
        <v>64</v>
      </c>
      <c r="L44" s="583"/>
      <c r="M44" s="582"/>
      <c r="N44" s="582"/>
      <c r="O44" s="6"/>
    </row>
    <row r="45" spans="1:15" ht="22.5" customHeight="1" x14ac:dyDescent="0.25">
      <c r="A45" s="5"/>
      <c r="B45" s="250">
        <v>25</v>
      </c>
      <c r="C45" s="251" t="s">
        <v>180</v>
      </c>
      <c r="D45" s="235" t="s">
        <v>160</v>
      </c>
      <c r="E45" s="36" t="s">
        <v>50</v>
      </c>
      <c r="F45" s="231">
        <v>3</v>
      </c>
      <c r="G45" s="237">
        <v>4</v>
      </c>
      <c r="H45" s="237">
        <v>4</v>
      </c>
      <c r="I45" s="237">
        <v>4</v>
      </c>
      <c r="J45" s="237">
        <v>4</v>
      </c>
      <c r="K45" s="230">
        <f t="shared" si="2"/>
        <v>48</v>
      </c>
      <c r="L45" s="583"/>
      <c r="M45" s="582"/>
      <c r="N45" s="582"/>
      <c r="O45" s="6"/>
    </row>
    <row r="46" spans="1:15" ht="9.9499999999999993" customHeight="1" thickBot="1" x14ac:dyDescent="0.3">
      <c r="A46" s="5"/>
      <c r="B46" s="47"/>
      <c r="C46" s="47"/>
      <c r="D46" s="47"/>
      <c r="E46" s="47"/>
      <c r="F46" s="47"/>
      <c r="G46" s="229"/>
      <c r="H46" s="229"/>
      <c r="I46" s="2"/>
      <c r="J46" s="2"/>
      <c r="K46" s="2"/>
      <c r="L46" s="2"/>
      <c r="M46" s="2"/>
      <c r="N46" s="2"/>
      <c r="O46" s="6"/>
    </row>
    <row r="47" spans="1:15" ht="9.9499999999999993" customHeight="1" thickTop="1" x14ac:dyDescent="0.25">
      <c r="A47" s="3"/>
      <c r="B47" s="67"/>
      <c r="C47" s="67"/>
      <c r="D47" s="67"/>
      <c r="E47" s="67"/>
      <c r="F47" s="67"/>
      <c r="G47" s="68"/>
      <c r="H47" s="68"/>
      <c r="I47" s="39"/>
      <c r="J47" s="39"/>
      <c r="K47" s="39"/>
      <c r="L47" s="39"/>
      <c r="M47" s="39"/>
      <c r="N47" s="39"/>
      <c r="O47" s="4"/>
    </row>
    <row r="48" spans="1:15" ht="9.9499999999999993" customHeight="1" thickBot="1" x14ac:dyDescent="0.3">
      <c r="A48" s="5"/>
      <c r="B48" s="47"/>
      <c r="C48" s="47"/>
      <c r="D48" s="47"/>
      <c r="E48" s="47"/>
      <c r="F48" s="47"/>
      <c r="G48" s="229"/>
      <c r="H48" s="229"/>
      <c r="I48" s="2"/>
      <c r="J48" s="2"/>
      <c r="K48" s="2"/>
      <c r="L48" s="2"/>
      <c r="M48" s="2"/>
      <c r="N48" s="2"/>
      <c r="O48" s="6"/>
    </row>
    <row r="49" spans="1:15" ht="16.5" customHeight="1" x14ac:dyDescent="0.25">
      <c r="A49" s="5"/>
      <c r="B49" s="48" t="s">
        <v>115</v>
      </c>
      <c r="C49" s="49"/>
      <c r="D49" s="49"/>
      <c r="E49" s="49"/>
      <c r="F49" s="49"/>
      <c r="G49" s="50"/>
      <c r="H49" s="50"/>
      <c r="I49" s="51"/>
      <c r="J49" s="51"/>
      <c r="K49" s="51"/>
      <c r="L49" s="51"/>
      <c r="M49" s="51"/>
      <c r="N49" s="52"/>
      <c r="O49" s="6"/>
    </row>
    <row r="50" spans="1:15" ht="9.9499999999999993" customHeight="1" x14ac:dyDescent="0.25">
      <c r="A50" s="5"/>
      <c r="B50" s="53"/>
      <c r="C50" s="47"/>
      <c r="D50" s="47"/>
      <c r="E50" s="47"/>
      <c r="F50" s="47"/>
      <c r="G50" s="229"/>
      <c r="H50" s="229"/>
      <c r="I50" s="2"/>
      <c r="J50" s="2"/>
      <c r="K50" s="2"/>
      <c r="L50" s="2"/>
      <c r="M50" s="2"/>
      <c r="N50" s="54"/>
      <c r="O50" s="6"/>
    </row>
    <row r="51" spans="1:15" ht="23.1" customHeight="1" x14ac:dyDescent="0.25">
      <c r="A51" s="5"/>
      <c r="B51" s="53"/>
      <c r="C51" s="219" t="s">
        <v>116</v>
      </c>
      <c r="D51" s="580">
        <f>SUM(L25,L33,L40)</f>
        <v>97</v>
      </c>
      <c r="E51" s="580"/>
      <c r="F51" s="47"/>
      <c r="G51" s="576" t="s">
        <v>117</v>
      </c>
      <c r="H51" s="576"/>
      <c r="I51" s="576"/>
      <c r="J51" s="576"/>
      <c r="K51" s="577" t="str">
        <f>IF(AND($M$25="TERAMPIL",$M$33="TERAMPIL",$M$40="TERAMPIL"),"TERAMPIL","BELUM TERAMPIL")</f>
        <v>BELUM TERAMPIL</v>
      </c>
      <c r="L51" s="578"/>
      <c r="M51" s="579"/>
      <c r="N51" s="232"/>
      <c r="O51" s="6"/>
    </row>
    <row r="52" spans="1:15" ht="9.9499999999999993" customHeight="1" thickBot="1" x14ac:dyDescent="0.3">
      <c r="A52" s="5"/>
      <c r="B52" s="55"/>
      <c r="C52" s="56"/>
      <c r="D52" s="56"/>
      <c r="E52" s="56"/>
      <c r="F52" s="56"/>
      <c r="G52" s="57"/>
      <c r="H52" s="57"/>
      <c r="I52" s="58"/>
      <c r="J52" s="58"/>
      <c r="K52" s="58"/>
      <c r="L52" s="58"/>
      <c r="M52" s="58"/>
      <c r="N52" s="59"/>
      <c r="O52" s="6"/>
    </row>
    <row r="53" spans="1:15" ht="9.9499999999999993" customHeight="1" x14ac:dyDescent="0.25">
      <c r="A53" s="5"/>
      <c r="B53" s="47"/>
      <c r="C53" s="47"/>
      <c r="D53" s="47"/>
      <c r="E53" s="47"/>
      <c r="F53" s="47"/>
      <c r="G53" s="229"/>
      <c r="H53" s="229"/>
      <c r="I53" s="2"/>
      <c r="J53" s="2"/>
      <c r="K53" s="2"/>
      <c r="L53" s="2"/>
      <c r="M53" s="2"/>
      <c r="N53" s="2"/>
      <c r="O53" s="6"/>
    </row>
    <row r="54" spans="1:15" ht="15.75" x14ac:dyDescent="0.25">
      <c r="A54" s="5"/>
      <c r="B54" s="60" t="s">
        <v>118</v>
      </c>
      <c r="C54" s="69"/>
      <c r="D54" s="69"/>
      <c r="E54" s="69"/>
      <c r="F54" s="69"/>
      <c r="G54" s="2"/>
      <c r="H54" s="2"/>
      <c r="I54" s="2"/>
      <c r="J54" s="2"/>
      <c r="K54" s="2"/>
      <c r="L54" s="2"/>
      <c r="M54" s="2"/>
      <c r="N54" s="2"/>
      <c r="O54" s="6"/>
    </row>
    <row r="55" spans="1:15" ht="9.9499999999999993" customHeight="1" x14ac:dyDescent="0.25">
      <c r="A55" s="5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6"/>
    </row>
    <row r="56" spans="1:15" ht="9.9499999999999993" customHeight="1" x14ac:dyDescent="0.25">
      <c r="A56" s="5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6"/>
    </row>
    <row r="57" spans="1:15" ht="9.9499999999999993" customHeight="1" x14ac:dyDescent="0.25">
      <c r="A57" s="5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6"/>
    </row>
    <row r="58" spans="1:15" ht="9.9499999999999993" customHeight="1" x14ac:dyDescent="0.25">
      <c r="A58" s="5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6"/>
    </row>
    <row r="59" spans="1:15" x14ac:dyDescent="0.25">
      <c r="A59" s="5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6"/>
    </row>
    <row r="60" spans="1:15" x14ac:dyDescent="0.25">
      <c r="A60" s="5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6"/>
    </row>
    <row r="61" spans="1:15" x14ac:dyDescent="0.25">
      <c r="A61" s="5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6"/>
    </row>
    <row r="62" spans="1:15" ht="15.75" thickBot="1" x14ac:dyDescent="0.3">
      <c r="A62" s="5"/>
      <c r="B62" s="61"/>
      <c r="C62" s="61"/>
      <c r="D62" s="61"/>
      <c r="E62" s="61"/>
      <c r="F62" s="2"/>
      <c r="G62" s="2"/>
      <c r="H62" s="61"/>
      <c r="I62" s="61"/>
      <c r="J62" s="61"/>
      <c r="K62" s="61"/>
      <c r="L62" s="61"/>
      <c r="M62" s="61"/>
      <c r="N62" s="2"/>
      <c r="O62" s="6"/>
    </row>
    <row r="63" spans="1:15" x14ac:dyDescent="0.25">
      <c r="A63" s="5"/>
      <c r="B63" s="2" t="s">
        <v>119</v>
      </c>
      <c r="C63" s="2"/>
      <c r="D63" s="2"/>
      <c r="E63" s="2"/>
      <c r="F63" s="2"/>
      <c r="G63" s="2"/>
      <c r="H63" s="2" t="s">
        <v>121</v>
      </c>
      <c r="I63" s="2"/>
      <c r="J63" s="2"/>
      <c r="K63" s="2"/>
      <c r="L63" s="2"/>
      <c r="M63" s="2"/>
      <c r="N63" s="2"/>
      <c r="O63" s="6"/>
    </row>
    <row r="64" spans="1:15" x14ac:dyDescent="0.25">
      <c r="A64" s="5"/>
      <c r="B64" s="568"/>
      <c r="C64" s="568"/>
      <c r="D64" s="568"/>
      <c r="E64" s="568"/>
      <c r="F64" s="222"/>
      <c r="G64" s="2"/>
      <c r="H64" s="568"/>
      <c r="I64" s="568"/>
      <c r="J64" s="568"/>
      <c r="K64" s="568"/>
      <c r="L64" s="568"/>
      <c r="M64" s="568"/>
      <c r="N64" s="2"/>
      <c r="O64" s="6"/>
    </row>
    <row r="65" spans="1:15" x14ac:dyDescent="0.25">
      <c r="A65" s="5"/>
      <c r="B65" s="2" t="s">
        <v>120</v>
      </c>
      <c r="C65" s="2"/>
      <c r="D65" s="2"/>
      <c r="E65" s="2"/>
      <c r="F65" s="2"/>
      <c r="G65" s="2"/>
      <c r="H65" s="2" t="s">
        <v>122</v>
      </c>
      <c r="I65" s="2"/>
      <c r="J65" s="2"/>
      <c r="K65" s="2"/>
      <c r="L65" s="2"/>
      <c r="M65" s="2"/>
      <c r="N65" s="2"/>
      <c r="O65" s="6"/>
    </row>
    <row r="66" spans="1:15" x14ac:dyDescent="0.25">
      <c r="A66" s="5"/>
      <c r="B66" s="568"/>
      <c r="C66" s="568"/>
      <c r="D66" s="568"/>
      <c r="E66" s="568"/>
      <c r="F66" s="222"/>
      <c r="G66" s="2"/>
      <c r="H66" s="568"/>
      <c r="I66" s="568"/>
      <c r="J66" s="568"/>
      <c r="K66" s="568"/>
      <c r="L66" s="568"/>
      <c r="M66" s="568"/>
      <c r="N66" s="2"/>
      <c r="O66" s="6"/>
    </row>
    <row r="67" spans="1:15" x14ac:dyDescent="0.25">
      <c r="A67" s="5"/>
      <c r="B67" s="216" t="s">
        <v>21</v>
      </c>
      <c r="C67" s="222"/>
      <c r="D67" s="222"/>
      <c r="E67" s="222"/>
      <c r="F67" s="222"/>
      <c r="G67" s="2"/>
      <c r="H67" s="216" t="s">
        <v>21</v>
      </c>
      <c r="I67" s="222"/>
      <c r="J67" s="222"/>
      <c r="K67" s="2"/>
      <c r="L67" s="2"/>
      <c r="M67" s="2"/>
      <c r="N67" s="2"/>
      <c r="O67" s="6"/>
    </row>
    <row r="68" spans="1:15" x14ac:dyDescent="0.25">
      <c r="A68" s="5"/>
      <c r="B68" s="568"/>
      <c r="C68" s="568"/>
      <c r="D68" s="568"/>
      <c r="E68" s="568"/>
      <c r="F68" s="222"/>
      <c r="G68" s="2"/>
      <c r="H68" s="568"/>
      <c r="I68" s="568"/>
      <c r="J68" s="568"/>
      <c r="K68" s="568"/>
      <c r="L68" s="568"/>
      <c r="M68" s="568"/>
      <c r="N68" s="2"/>
      <c r="O68" s="6"/>
    </row>
    <row r="69" spans="1:15" x14ac:dyDescent="0.25">
      <c r="A69" s="5"/>
      <c r="B69" s="2" t="s">
        <v>123</v>
      </c>
      <c r="C69" s="2"/>
      <c r="D69" s="2"/>
      <c r="E69" s="2"/>
      <c r="F69" s="2"/>
      <c r="G69" s="2"/>
      <c r="H69" s="2" t="s">
        <v>123</v>
      </c>
      <c r="I69" s="2"/>
      <c r="J69" s="2"/>
      <c r="K69" s="2"/>
      <c r="L69" s="2"/>
      <c r="M69" s="2"/>
      <c r="N69" s="2"/>
      <c r="O69" s="6"/>
    </row>
    <row r="70" spans="1:15" x14ac:dyDescent="0.25">
      <c r="A70" s="5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6"/>
    </row>
    <row r="71" spans="1:15" x14ac:dyDescent="0.25">
      <c r="A71" s="5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6"/>
    </row>
    <row r="72" spans="1:15" x14ac:dyDescent="0.25">
      <c r="A72" s="5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6"/>
    </row>
    <row r="73" spans="1:15" x14ac:dyDescent="0.25">
      <c r="A73" s="5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6"/>
    </row>
    <row r="74" spans="1:15" x14ac:dyDescent="0.25">
      <c r="A74" s="5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6"/>
    </row>
    <row r="75" spans="1:15" x14ac:dyDescent="0.25">
      <c r="A75" s="5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6"/>
    </row>
    <row r="76" spans="1:15" x14ac:dyDescent="0.25">
      <c r="A76" s="5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6"/>
    </row>
    <row r="77" spans="1:15" x14ac:dyDescent="0.25">
      <c r="A77" s="5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6"/>
    </row>
    <row r="78" spans="1:15" x14ac:dyDescent="0.25">
      <c r="A78" s="5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6"/>
    </row>
    <row r="79" spans="1:15" x14ac:dyDescent="0.25">
      <c r="A79" s="5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6"/>
    </row>
    <row r="80" spans="1:15" x14ac:dyDescent="0.25">
      <c r="A80" s="5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6"/>
    </row>
    <row r="81" spans="1:15" x14ac:dyDescent="0.25">
      <c r="A81" s="5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6"/>
    </row>
    <row r="82" spans="1:15" x14ac:dyDescent="0.25">
      <c r="A82" s="5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6"/>
    </row>
    <row r="83" spans="1:15" x14ac:dyDescent="0.25">
      <c r="A83" s="5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6"/>
    </row>
    <row r="84" spans="1:15" ht="15.75" thickBot="1" x14ac:dyDescent="0.3">
      <c r="A84" s="5"/>
      <c r="B84" s="61"/>
      <c r="C84" s="61"/>
      <c r="D84" s="61"/>
      <c r="E84" s="61"/>
      <c r="F84" s="2"/>
      <c r="G84" s="2"/>
      <c r="H84" s="61"/>
      <c r="I84" s="61"/>
      <c r="J84" s="61"/>
      <c r="K84" s="61"/>
      <c r="L84" s="61"/>
      <c r="M84" s="61"/>
      <c r="N84" s="2"/>
      <c r="O84" s="6"/>
    </row>
    <row r="85" spans="1:15" x14ac:dyDescent="0.25">
      <c r="A85" s="5"/>
      <c r="B85" s="2" t="s">
        <v>78</v>
      </c>
      <c r="C85" s="2"/>
      <c r="D85" s="2"/>
      <c r="E85" s="2"/>
      <c r="F85" s="2"/>
      <c r="G85" s="2"/>
      <c r="H85" s="2" t="s">
        <v>124</v>
      </c>
      <c r="I85" s="2"/>
      <c r="J85" s="2"/>
      <c r="K85" s="2"/>
      <c r="L85" s="2"/>
      <c r="M85" s="2"/>
      <c r="N85" s="2"/>
      <c r="O85" s="6"/>
    </row>
    <row r="86" spans="1:15" x14ac:dyDescent="0.25">
      <c r="A86" s="5"/>
      <c r="B86" s="568"/>
      <c r="C86" s="568"/>
      <c r="D86" s="568"/>
      <c r="E86" s="568"/>
      <c r="F86" s="2"/>
      <c r="G86" s="2"/>
      <c r="H86" s="568"/>
      <c r="I86" s="568"/>
      <c r="J86" s="568"/>
      <c r="K86" s="568"/>
      <c r="L86" s="568"/>
      <c r="M86" s="568"/>
      <c r="N86" s="2"/>
      <c r="O86" s="6"/>
    </row>
    <row r="87" spans="1:15" x14ac:dyDescent="0.25">
      <c r="A87" s="5"/>
      <c r="B87" s="2" t="s">
        <v>122</v>
      </c>
      <c r="C87" s="2"/>
      <c r="D87" s="2"/>
      <c r="E87" s="2"/>
      <c r="F87" s="2"/>
      <c r="G87" s="2"/>
      <c r="H87" s="2" t="s">
        <v>122</v>
      </c>
      <c r="I87" s="2"/>
      <c r="J87" s="2"/>
      <c r="K87" s="2"/>
      <c r="L87" s="2"/>
      <c r="M87" s="2"/>
      <c r="N87" s="2"/>
      <c r="O87" s="6"/>
    </row>
    <row r="88" spans="1:15" x14ac:dyDescent="0.25">
      <c r="A88" s="5"/>
      <c r="B88" s="568"/>
      <c r="C88" s="568"/>
      <c r="D88" s="568"/>
      <c r="E88" s="568"/>
      <c r="F88" s="2"/>
      <c r="G88" s="2"/>
      <c r="H88" s="568"/>
      <c r="I88" s="568"/>
      <c r="J88" s="568"/>
      <c r="K88" s="568"/>
      <c r="L88" s="568"/>
      <c r="M88" s="568"/>
      <c r="N88" s="2"/>
      <c r="O88" s="6"/>
    </row>
    <row r="89" spans="1:15" x14ac:dyDescent="0.25">
      <c r="A89" s="5"/>
      <c r="B89" s="2" t="s">
        <v>21</v>
      </c>
      <c r="C89" s="2"/>
      <c r="D89" s="2"/>
      <c r="E89" s="2"/>
      <c r="F89" s="2"/>
      <c r="G89" s="2"/>
      <c r="H89" s="2" t="s">
        <v>21</v>
      </c>
      <c r="I89" s="2"/>
      <c r="J89" s="2"/>
      <c r="K89" s="2"/>
      <c r="L89" s="2"/>
      <c r="M89" s="2"/>
      <c r="N89" s="2"/>
      <c r="O89" s="6"/>
    </row>
    <row r="90" spans="1:15" x14ac:dyDescent="0.25">
      <c r="A90" s="5"/>
      <c r="B90" s="568"/>
      <c r="C90" s="568"/>
      <c r="D90" s="568"/>
      <c r="E90" s="568"/>
      <c r="F90" s="2"/>
      <c r="G90" s="2"/>
      <c r="H90" s="568"/>
      <c r="I90" s="568"/>
      <c r="J90" s="568"/>
      <c r="K90" s="568"/>
      <c r="L90" s="568"/>
      <c r="M90" s="568"/>
      <c r="N90" s="2"/>
      <c r="O90" s="6"/>
    </row>
    <row r="91" spans="1:15" x14ac:dyDescent="0.25">
      <c r="A91" s="5"/>
      <c r="B91" s="2" t="s">
        <v>123</v>
      </c>
      <c r="C91" s="2"/>
      <c r="D91" s="2"/>
      <c r="E91" s="2"/>
      <c r="F91" s="2"/>
      <c r="G91" s="2"/>
      <c r="H91" s="2" t="s">
        <v>123</v>
      </c>
      <c r="I91" s="2"/>
      <c r="J91" s="2"/>
      <c r="K91" s="2"/>
      <c r="L91" s="2"/>
      <c r="M91" s="2"/>
      <c r="N91" s="2"/>
      <c r="O91" s="6"/>
    </row>
    <row r="92" spans="1:15" x14ac:dyDescent="0.25">
      <c r="A92" s="5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6"/>
    </row>
    <row r="93" spans="1:15" x14ac:dyDescent="0.25">
      <c r="A93" s="5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6"/>
    </row>
    <row r="94" spans="1:15" x14ac:dyDescent="0.25">
      <c r="A94" s="5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6"/>
    </row>
    <row r="95" spans="1:15" x14ac:dyDescent="0.25">
      <c r="A95" s="5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6"/>
    </row>
    <row r="96" spans="1:15" x14ac:dyDescent="0.25">
      <c r="A96" s="5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6"/>
    </row>
    <row r="97" spans="1:15" x14ac:dyDescent="0.25">
      <c r="A97" s="5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6"/>
    </row>
    <row r="98" spans="1:15" x14ac:dyDescent="0.25">
      <c r="A98" s="5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6"/>
    </row>
    <row r="99" spans="1:15" x14ac:dyDescent="0.25">
      <c r="A99" s="5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6"/>
    </row>
    <row r="100" spans="1:15" x14ac:dyDescent="0.25">
      <c r="A100" s="5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6"/>
    </row>
    <row r="101" spans="1:15" x14ac:dyDescent="0.25">
      <c r="A101" s="5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6"/>
    </row>
    <row r="102" spans="1:15" x14ac:dyDescent="0.25">
      <c r="A102" s="5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6"/>
    </row>
    <row r="103" spans="1:15" ht="15.75" thickBot="1" x14ac:dyDescent="0.3">
      <c r="A103" s="27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31"/>
    </row>
    <row r="104" spans="1:15" ht="15.75" thickTop="1" x14ac:dyDescent="0.25"/>
  </sheetData>
  <sheetProtection algorithmName="SHA-512" hashValue="2UzSBkzi5+aHyQFAbkU1WIP0bXf0X5A5dsVsEZHqfkd4a1x+FizpIgQiigpeX+Cxa8ucEPT4PmcqE0HlqKQN9Q==" saltValue="wxF68+bVawkyG8R8cl3uOA==" spinCount="100000" sheet="1" selectLockedCells="1"/>
  <mergeCells count="63">
    <mergeCell ref="B88:E88"/>
    <mergeCell ref="H88:M88"/>
    <mergeCell ref="B90:E90"/>
    <mergeCell ref="H90:M90"/>
    <mergeCell ref="B66:E66"/>
    <mergeCell ref="H66:M66"/>
    <mergeCell ref="B68:E68"/>
    <mergeCell ref="H68:M68"/>
    <mergeCell ref="B86:E86"/>
    <mergeCell ref="H86:M86"/>
    <mergeCell ref="B40:C44"/>
    <mergeCell ref="L40:L45"/>
    <mergeCell ref="M40:N45"/>
    <mergeCell ref="B64:E64"/>
    <mergeCell ref="H64:M64"/>
    <mergeCell ref="D51:E51"/>
    <mergeCell ref="G51:J51"/>
    <mergeCell ref="K51:M51"/>
    <mergeCell ref="L31:L32"/>
    <mergeCell ref="M31:N32"/>
    <mergeCell ref="L38:L39"/>
    <mergeCell ref="M38:N39"/>
    <mergeCell ref="B33:C35"/>
    <mergeCell ref="L33:L36"/>
    <mergeCell ref="M33:N36"/>
    <mergeCell ref="B38:C39"/>
    <mergeCell ref="D38:E39"/>
    <mergeCell ref="F38:F39"/>
    <mergeCell ref="G38:J38"/>
    <mergeCell ref="K38:K39"/>
    <mergeCell ref="B31:C32"/>
    <mergeCell ref="D31:E32"/>
    <mergeCell ref="F31:F32"/>
    <mergeCell ref="G31:J31"/>
    <mergeCell ref="K31:K32"/>
    <mergeCell ref="B12:D12"/>
    <mergeCell ref="E12:I12"/>
    <mergeCell ref="B13:D13"/>
    <mergeCell ref="E13:I13"/>
    <mergeCell ref="K15:M15"/>
    <mergeCell ref="L23:L24"/>
    <mergeCell ref="M23:N24"/>
    <mergeCell ref="B25:C28"/>
    <mergeCell ref="L25:L29"/>
    <mergeCell ref="M25:N29"/>
    <mergeCell ref="B23:C24"/>
    <mergeCell ref="D23:E24"/>
    <mergeCell ref="F23:F24"/>
    <mergeCell ref="G23:J23"/>
    <mergeCell ref="K23:K24"/>
    <mergeCell ref="B9:D9"/>
    <mergeCell ref="E9:I9"/>
    <mergeCell ref="J9:N11"/>
    <mergeCell ref="B10:D10"/>
    <mergeCell ref="E10:I10"/>
    <mergeCell ref="B11:D11"/>
    <mergeCell ref="E11:I11"/>
    <mergeCell ref="B2:N2"/>
    <mergeCell ref="B6:D6"/>
    <mergeCell ref="E6:N6"/>
    <mergeCell ref="B7:D7"/>
    <mergeCell ref="E7:N8"/>
    <mergeCell ref="B8:D8"/>
  </mergeCells>
  <dataValidations count="2">
    <dataValidation type="list" allowBlank="1" showInputMessage="1" showErrorMessage="1" sqref="G29:J29 G34:J34" xr:uid="{00000000-0002-0000-2100-000000000000}">
      <formula1>"0,4"</formula1>
    </dataValidation>
    <dataValidation type="whole" allowBlank="1" showInputMessage="1" showErrorMessage="1" sqref="G25:J28 G35:J36 G33:J33 G40:J45" xr:uid="{00000000-0002-0000-2100-000001000000}">
      <formula1>0</formula1>
      <formula2>4</formula2>
    </dataValidation>
  </dataValidations>
  <pageMargins left="0.70866141732283472" right="0" top="0.74803149606299213" bottom="0.74803149606299213" header="0.31496062992125984" footer="0.31496062992125984"/>
  <pageSetup paperSize="9" scale="85" orientation="portrait" r:id="rId1"/>
  <rowBreaks count="1" manualBreakCount="1">
    <brk id="46" max="14" man="1"/>
  </rowBreaks>
  <colBreaks count="1" manualBreakCount="1">
    <brk id="1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76" t="str">
        <f>'Kompetensi Sosial'!C12</f>
        <v>840723-02-5079</v>
      </c>
      <c r="E3" s="376"/>
      <c r="F3" s="112"/>
      <c r="G3" s="113" t="s">
        <v>77</v>
      </c>
      <c r="H3" s="114"/>
      <c r="I3" s="111" t="s">
        <v>24</v>
      </c>
      <c r="J3" s="392" t="str">
        <f>'Kompetensi Sosial'!D12</f>
        <v>FAKRI BIN ABDULLAH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>
        <v>89</v>
      </c>
      <c r="I12" s="362"/>
      <c r="J12" s="86"/>
      <c r="K12" s="86"/>
      <c r="L12" s="86"/>
      <c r="M12" s="357">
        <f>IFERROR(AVERAGE(H12:L12),"")</f>
        <v>89</v>
      </c>
      <c r="N12" s="357"/>
      <c r="O12" s="86">
        <v>60</v>
      </c>
      <c r="P12" s="86"/>
      <c r="Q12" s="86"/>
      <c r="R12" s="86"/>
      <c r="S12" s="198">
        <f>IFERROR(AVERAGE(O12:R12),"")</f>
        <v>60</v>
      </c>
      <c r="T12" s="362"/>
      <c r="U12" s="362"/>
      <c r="V12" s="86"/>
      <c r="W12" s="357">
        <f>IFERROR(($N$10*M12)+($S$10*S12),"")</f>
        <v>41.8</v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198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198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198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198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198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198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198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198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198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198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198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198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198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198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198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198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198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198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198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198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198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Ol5BJPqxGy8HR3ibyDOBnrd5Xiryx5lOCfH+UAUniYrsx0MoHrDbWuvJqG21CIGbFWroceu+tshGKsnqTLbZ0w==" saltValue="3ZJer/wyWHEg4KTBfMLpDw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58" priority="9">
      <formula>H12&lt;60</formula>
    </cfRule>
  </conditionalFormatting>
  <conditionalFormatting sqref="M12:N33">
    <cfRule type="expression" dxfId="57" priority="8">
      <formula>$M12&lt;&gt;""</formula>
    </cfRule>
  </conditionalFormatting>
  <conditionalFormatting sqref="Z12:Z33">
    <cfRule type="expression" dxfId="56" priority="2">
      <formula>$Z12&lt;&gt;""</formula>
    </cfRule>
  </conditionalFormatting>
  <conditionalFormatting sqref="S12:S33">
    <cfRule type="expression" dxfId="55" priority="1">
      <formula>$S12&lt;&gt;""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49DF4FBF-57E1-483B-8304-B6D98BB9EA14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76" t="str">
        <f>'Kompetensi Sosial'!C13</f>
        <v>820309-02-5526</v>
      </c>
      <c r="E3" s="376"/>
      <c r="F3" s="112"/>
      <c r="G3" s="113" t="s">
        <v>77</v>
      </c>
      <c r="H3" s="114"/>
      <c r="I3" s="111" t="s">
        <v>24</v>
      </c>
      <c r="J3" s="392" t="str">
        <f>'Kompetensi Sosial'!D13</f>
        <v>SITI ZAIDAWATI BINTI MAT PIAH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G3V2uwaghFufyd4GzIF42+xVYhmCkzA+vISXHzu/iGsocOTb8uvC6bXj2vESgpy/YYeYYxMLgj3upHsE32zfiw==" saltValue="lGiQiCFrIRmTNSpZZ7Krhg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53" priority="8">
      <formula>H12&lt;60</formula>
    </cfRule>
  </conditionalFormatting>
  <conditionalFormatting sqref="M12:N33">
    <cfRule type="expression" dxfId="52" priority="7">
      <formula>$M12&lt;&gt;""</formula>
    </cfRule>
  </conditionalFormatting>
  <conditionalFormatting sqref="S12:S33">
    <cfRule type="expression" dxfId="51" priority="6">
      <formula>$S12&lt;&gt;""</formula>
    </cfRule>
  </conditionalFormatting>
  <conditionalFormatting sqref="Z12:Z33">
    <cfRule type="expression" dxfId="50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9B2ACA9A-DD2F-46F1-967A-09B08D74B454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76" t="str">
        <f>'Kompetensi Sosial'!C14</f>
        <v>950503-02-5664</v>
      </c>
      <c r="E3" s="376"/>
      <c r="F3" s="112"/>
      <c r="G3" s="113" t="s">
        <v>77</v>
      </c>
      <c r="H3" s="114"/>
      <c r="I3" s="111" t="s">
        <v>24</v>
      </c>
      <c r="J3" s="392" t="str">
        <f>'Kompetensi Sosial'!D14</f>
        <v>UMI HUMAIRA BINTI MD NIZAM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3suh7dA0Q8QFYrShsEmRfXg16Kg7yhhrrB/vqiaixCZAElTiJf/47XqBf21kkcVUZXK40Gu7vxSY1A5c3zHKgg==" saltValue="aJ0kXfCsg2aTVkrAYiThGQ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48" priority="8">
      <formula>H12&lt;60</formula>
    </cfRule>
  </conditionalFormatting>
  <conditionalFormatting sqref="M12:N33">
    <cfRule type="expression" dxfId="47" priority="7">
      <formula>$M12&lt;&gt;""</formula>
    </cfRule>
  </conditionalFormatting>
  <conditionalFormatting sqref="S12:S33">
    <cfRule type="expression" dxfId="46" priority="6">
      <formula>$S12&lt;&gt;""</formula>
    </cfRule>
  </conditionalFormatting>
  <conditionalFormatting sqref="Z12:Z33">
    <cfRule type="expression" dxfId="45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B4A564EC-56B2-4D1B-BF39-4A6C8C0A5E47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76" t="str">
        <f>'Kompetensi Sosial'!C15</f>
        <v>950328-02-5180</v>
      </c>
      <c r="E3" s="376"/>
      <c r="F3" s="112"/>
      <c r="G3" s="113" t="s">
        <v>77</v>
      </c>
      <c r="H3" s="114"/>
      <c r="I3" s="111" t="s">
        <v>24</v>
      </c>
      <c r="J3" s="392" t="str">
        <f>'Kompetensi Sosial'!D15</f>
        <v>NUR FATIN MUDZALIFAH BINTI MOHTAR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jDNSmv0vOB0ThpmwV2nPjdUIW7da12TuD3us+8bXxXx0UYvcnWkgQeSv5JcS8SSf7XOM4eeH65pf/LsCUOpH+w==" saltValue="yAofPlk1SVJFeg5gbBwAbg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43" priority="8">
      <formula>H12&lt;60</formula>
    </cfRule>
  </conditionalFormatting>
  <conditionalFormatting sqref="M12:N33">
    <cfRule type="expression" dxfId="42" priority="7">
      <formula>$M12&lt;&gt;""</formula>
    </cfRule>
  </conditionalFormatting>
  <conditionalFormatting sqref="S12:S33">
    <cfRule type="expression" dxfId="41" priority="6">
      <formula>$S12&lt;&gt;""</formula>
    </cfRule>
  </conditionalFormatting>
  <conditionalFormatting sqref="Z12:Z33">
    <cfRule type="expression" dxfId="40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7C771C2A-D435-49C8-8E36-EF57C5AAE3C2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AF39"/>
  <sheetViews>
    <sheetView view="pageBreakPreview" zoomScale="80" zoomScaleNormal="80" zoomScaleSheetLayoutView="80" workbookViewId="0">
      <selection activeCell="T18" sqref="T18:U18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94" t="str">
        <f>'Kompetensi Sosial'!C16</f>
        <v>950311-02-5934</v>
      </c>
      <c r="E3" s="394"/>
      <c r="F3" s="112"/>
      <c r="G3" s="113" t="s">
        <v>77</v>
      </c>
      <c r="H3" s="114"/>
      <c r="I3" s="111" t="s">
        <v>24</v>
      </c>
      <c r="J3" s="392" t="str">
        <f>'Kompetensi Sosial'!D16</f>
        <v>SITI SYAHIRA MUNIRA BINTI SHAIFUL NIZAM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93"/>
      <c r="I12" s="393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mLRkD0ZqJl9yfEtsWl8vL2yC0/KMizPZY1+IcK9vM9WwiV5QMBfZ3OBP+TdieAJEvu99fq7AhAsma9LCpWzcMw==" saltValue="ElUpgH+coUUwfTW8APBSjw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38" priority="8">
      <formula>H12&lt;60</formula>
    </cfRule>
  </conditionalFormatting>
  <conditionalFormatting sqref="M12:N33">
    <cfRule type="expression" dxfId="37" priority="7">
      <formula>$M12&lt;&gt;""</formula>
    </cfRule>
  </conditionalFormatting>
  <conditionalFormatting sqref="S12:S33">
    <cfRule type="expression" dxfId="36" priority="6">
      <formula>$S12&lt;&gt;""</formula>
    </cfRule>
  </conditionalFormatting>
  <conditionalFormatting sqref="Z12:Z33">
    <cfRule type="expression" dxfId="35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42D5C63B-5726-4D21-822C-DC9AD10F000E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AF39"/>
  <sheetViews>
    <sheetView view="pageBreakPreview" zoomScale="80" zoomScaleNormal="80" zoomScaleSheetLayoutView="80" workbookViewId="0">
      <selection activeCell="H12" sqref="H12:I12"/>
    </sheetView>
  </sheetViews>
  <sheetFormatPr defaultColWidth="8.7109375" defaultRowHeight="15" x14ac:dyDescent="0.25"/>
  <cols>
    <col min="1" max="1" width="2.7109375" style="82" customWidth="1"/>
    <col min="2" max="2" width="17.42578125" style="82" customWidth="1"/>
    <col min="3" max="3" width="1.42578125" style="82" customWidth="1"/>
    <col min="4" max="4" width="2.140625" style="82" customWidth="1"/>
    <col min="5" max="5" width="25.85546875" style="82" customWidth="1"/>
    <col min="6" max="6" width="4.7109375" style="82" customWidth="1"/>
    <col min="7" max="7" width="10.42578125" style="82" customWidth="1"/>
    <col min="8" max="8" width="7.140625" style="82" customWidth="1"/>
    <col min="9" max="9" width="1.28515625" style="82" customWidth="1"/>
    <col min="10" max="12" width="7.140625" style="82" customWidth="1"/>
    <col min="13" max="13" width="1.85546875" style="82" customWidth="1"/>
    <col min="14" max="18" width="7.140625" style="82" customWidth="1"/>
    <col min="19" max="19" width="8.7109375" style="82" customWidth="1"/>
    <col min="20" max="20" width="9.140625" style="82" customWidth="1"/>
    <col min="21" max="21" width="4.5703125" style="82" customWidth="1"/>
    <col min="22" max="22" width="10.140625" style="82" customWidth="1"/>
    <col min="23" max="23" width="6.7109375" style="82" customWidth="1"/>
    <col min="24" max="24" width="1.28515625" style="82" customWidth="1"/>
    <col min="25" max="25" width="6.7109375" style="82" customWidth="1"/>
    <col min="26" max="26" width="8" style="82" customWidth="1"/>
    <col min="27" max="27" width="9.42578125" style="82" customWidth="1"/>
    <col min="28" max="28" width="23.42578125" style="82" customWidth="1"/>
    <col min="29" max="29" width="2.85546875" style="82" customWidth="1"/>
    <col min="30" max="30" width="8.7109375" style="82"/>
    <col min="31" max="31" width="20.85546875" style="82" hidden="1" customWidth="1"/>
    <col min="32" max="32" width="0" style="82" hidden="1" customWidth="1"/>
    <col min="33" max="16384" width="8.7109375" style="82"/>
  </cols>
  <sheetData>
    <row r="2" spans="2:32" ht="21.75" customHeight="1" thickBot="1" x14ac:dyDescent="0.4">
      <c r="B2" s="369" t="s">
        <v>238</v>
      </c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200" t="s">
        <v>151</v>
      </c>
      <c r="AC2" s="109"/>
      <c r="AD2" s="109"/>
      <c r="AE2" s="109"/>
      <c r="AF2" s="109"/>
    </row>
    <row r="3" spans="2:32" s="111" customFormat="1" ht="15" customHeight="1" thickBot="1" x14ac:dyDescent="0.3">
      <c r="B3" s="110" t="s">
        <v>148</v>
      </c>
      <c r="C3" s="111" t="s">
        <v>24</v>
      </c>
      <c r="D3" s="394" t="str">
        <f>'Kompetensi Sosial'!C17</f>
        <v>940104-02-5254</v>
      </c>
      <c r="E3" s="394"/>
      <c r="F3" s="112"/>
      <c r="G3" s="113" t="s">
        <v>77</v>
      </c>
      <c r="H3" s="114"/>
      <c r="I3" s="111" t="s">
        <v>24</v>
      </c>
      <c r="J3" s="392" t="str">
        <f>'Kompetensi Sosial'!D17</f>
        <v>SAFIRAH BINTI YAHYA</v>
      </c>
      <c r="K3" s="377"/>
      <c r="L3" s="377"/>
      <c r="M3" s="377"/>
      <c r="N3" s="377"/>
      <c r="O3" s="377"/>
      <c r="P3" s="377"/>
      <c r="Q3" s="377"/>
      <c r="R3" s="377"/>
      <c r="S3" s="377"/>
      <c r="T3" s="377"/>
      <c r="U3" s="112"/>
      <c r="V3" s="112"/>
      <c r="W3" s="112"/>
      <c r="X3" s="112"/>
      <c r="Y3" s="112"/>
      <c r="Z3" s="112"/>
      <c r="AA3" s="112"/>
      <c r="AB3" s="112"/>
      <c r="AC3" s="115"/>
      <c r="AD3" s="115"/>
      <c r="AE3" s="115"/>
      <c r="AF3" s="115"/>
    </row>
    <row r="4" spans="2:32" ht="15" customHeight="1" thickBot="1" x14ac:dyDescent="0.4">
      <c r="B4" s="95" t="s">
        <v>131</v>
      </c>
      <c r="C4" s="82" t="s">
        <v>24</v>
      </c>
      <c r="D4" s="377" t="str">
        <f>Perancangan!F3</f>
        <v>PD0238</v>
      </c>
      <c r="E4" s="377"/>
      <c r="F4" s="116"/>
      <c r="G4" s="95" t="s">
        <v>132</v>
      </c>
      <c r="H4" s="94"/>
      <c r="I4" s="82" t="s">
        <v>24</v>
      </c>
      <c r="J4" s="377" t="str">
        <f>Perancangan!K3</f>
        <v>TNZI ENTERPRISE</v>
      </c>
      <c r="K4" s="377"/>
      <c r="L4" s="377"/>
      <c r="M4" s="377"/>
      <c r="N4" s="377"/>
      <c r="O4" s="377"/>
      <c r="P4" s="377"/>
      <c r="Q4" s="377"/>
      <c r="R4" s="377"/>
      <c r="S4" s="377"/>
      <c r="T4" s="377"/>
      <c r="U4" s="10"/>
      <c r="V4" s="382" t="s">
        <v>44</v>
      </c>
      <c r="W4" s="383"/>
      <c r="X4" s="82" t="s">
        <v>24</v>
      </c>
      <c r="Y4" s="378">
        <f>Perancangan!P3</f>
        <v>42769</v>
      </c>
      <c r="Z4" s="379"/>
      <c r="AC4" s="109"/>
      <c r="AD4" s="109"/>
      <c r="AE4" s="109"/>
      <c r="AF4" s="109"/>
    </row>
    <row r="5" spans="2:32" ht="15" customHeight="1" thickBot="1" x14ac:dyDescent="0.4">
      <c r="B5" s="95" t="s">
        <v>74</v>
      </c>
      <c r="C5" s="82" t="s">
        <v>24</v>
      </c>
      <c r="D5" s="377" t="str">
        <f>Perancangan!F4</f>
        <v>SD0121</v>
      </c>
      <c r="E5" s="377"/>
      <c r="F5" s="116"/>
      <c r="G5" s="93" t="s">
        <v>75</v>
      </c>
      <c r="H5" s="94"/>
      <c r="I5" s="82" t="s">
        <v>24</v>
      </c>
      <c r="J5" s="377" t="str">
        <f>Perancangan!K4</f>
        <v>TNZI ENTERPRISE</v>
      </c>
      <c r="K5" s="377"/>
      <c r="L5" s="377"/>
      <c r="M5" s="377"/>
      <c r="N5" s="377"/>
      <c r="O5" s="377"/>
      <c r="P5" s="377"/>
      <c r="Q5" s="377"/>
      <c r="R5" s="377"/>
      <c r="S5" s="377"/>
      <c r="T5" s="377"/>
      <c r="U5" s="10"/>
      <c r="V5" s="113" t="s">
        <v>2</v>
      </c>
      <c r="W5" s="117"/>
      <c r="X5" s="82" t="s">
        <v>24</v>
      </c>
      <c r="Y5" s="378">
        <f>Perancangan!P4</f>
        <v>43069</v>
      </c>
      <c r="Z5" s="379"/>
      <c r="AC5" s="109"/>
      <c r="AD5" s="109"/>
      <c r="AE5" s="109"/>
      <c r="AF5" s="109"/>
    </row>
    <row r="6" spans="2:32" ht="15" customHeight="1" thickBot="1" x14ac:dyDescent="0.3">
      <c r="B6" s="95" t="s">
        <v>1</v>
      </c>
      <c r="C6" s="82" t="s">
        <v>24</v>
      </c>
      <c r="D6" s="377" t="str">
        <f>Perancangan!F5</f>
        <v>TA-011-3:2012</v>
      </c>
      <c r="E6" s="377"/>
      <c r="F6" s="116"/>
      <c r="G6" s="93" t="s">
        <v>71</v>
      </c>
      <c r="H6" s="94"/>
      <c r="I6" s="82" t="s">
        <v>24</v>
      </c>
      <c r="J6" s="377" t="str">
        <f>Perancangan!K5</f>
        <v>PEMBUATAN PAKAIAN WANITA</v>
      </c>
      <c r="K6" s="377"/>
      <c r="L6" s="377"/>
      <c r="M6" s="377"/>
      <c r="N6" s="377"/>
      <c r="O6" s="377"/>
      <c r="P6" s="377"/>
      <c r="Q6" s="377"/>
      <c r="R6" s="377"/>
      <c r="S6" s="377"/>
      <c r="T6" s="377"/>
      <c r="U6" s="10"/>
      <c r="V6" s="118" t="s">
        <v>3</v>
      </c>
      <c r="W6" s="117"/>
      <c r="X6" s="82" t="s">
        <v>24</v>
      </c>
      <c r="Y6" s="380">
        <f>Perancangan!P5</f>
        <v>3</v>
      </c>
      <c r="Z6" s="381"/>
    </row>
    <row r="7" spans="2:32" ht="15" customHeight="1" thickBot="1" x14ac:dyDescent="0.3">
      <c r="B7" s="95" t="s">
        <v>0</v>
      </c>
      <c r="C7" s="82" t="s">
        <v>24</v>
      </c>
      <c r="D7" s="377" t="str">
        <f>Perancangan!F6</f>
        <v>SD0121-TA-011-3:2012-T1401</v>
      </c>
      <c r="E7" s="377"/>
      <c r="F7" s="116"/>
    </row>
    <row r="8" spans="2:32" ht="6" customHeight="1" x14ac:dyDescent="0.25">
      <c r="B8" s="119"/>
      <c r="C8" s="119"/>
      <c r="D8" s="119"/>
      <c r="E8" s="119"/>
      <c r="F8" s="119"/>
      <c r="L8" s="119"/>
      <c r="M8" s="119"/>
      <c r="N8" s="119"/>
      <c r="O8" s="119"/>
      <c r="P8" s="119"/>
      <c r="Q8" s="119"/>
      <c r="R8" s="10"/>
    </row>
    <row r="9" spans="2:32" ht="29.25" customHeight="1" x14ac:dyDescent="0.25">
      <c r="B9" s="364" t="s">
        <v>5</v>
      </c>
      <c r="C9" s="365"/>
      <c r="D9" s="387" t="s">
        <v>17</v>
      </c>
      <c r="E9" s="388"/>
      <c r="F9" s="388"/>
      <c r="G9" s="384"/>
      <c r="H9" s="370" t="s">
        <v>92</v>
      </c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2"/>
      <c r="T9" s="374" t="s">
        <v>93</v>
      </c>
      <c r="U9" s="375"/>
      <c r="V9" s="375"/>
      <c r="W9" s="370" t="s">
        <v>9</v>
      </c>
      <c r="X9" s="371"/>
      <c r="Y9" s="371"/>
      <c r="Z9" s="371"/>
      <c r="AA9" s="372"/>
      <c r="AB9" s="384" t="s">
        <v>236</v>
      </c>
    </row>
    <row r="10" spans="2:32" ht="18.75" customHeight="1" x14ac:dyDescent="0.25">
      <c r="B10" s="366"/>
      <c r="C10" s="367"/>
      <c r="D10" s="389"/>
      <c r="E10" s="390"/>
      <c r="F10" s="390"/>
      <c r="G10" s="391"/>
      <c r="H10" s="370" t="s">
        <v>14</v>
      </c>
      <c r="I10" s="371"/>
      <c r="J10" s="371"/>
      <c r="K10" s="371"/>
      <c r="L10" s="371"/>
      <c r="M10" s="120"/>
      <c r="N10" s="121">
        <v>0.2</v>
      </c>
      <c r="O10" s="370" t="s">
        <v>15</v>
      </c>
      <c r="P10" s="371"/>
      <c r="Q10" s="371"/>
      <c r="R10" s="371"/>
      <c r="S10" s="121">
        <v>0.4</v>
      </c>
      <c r="T10" s="364" t="s">
        <v>14</v>
      </c>
      <c r="U10" s="368"/>
      <c r="V10" s="122" t="s">
        <v>15</v>
      </c>
      <c r="W10" s="123" t="s">
        <v>141</v>
      </c>
      <c r="X10" s="124"/>
      <c r="Y10" s="125" t="s">
        <v>142</v>
      </c>
      <c r="Z10" s="373" t="s">
        <v>10</v>
      </c>
      <c r="AA10" s="373" t="s">
        <v>86</v>
      </c>
      <c r="AB10" s="373"/>
    </row>
    <row r="11" spans="2:32" x14ac:dyDescent="0.25">
      <c r="B11" s="366"/>
      <c r="C11" s="367"/>
      <c r="D11" s="389"/>
      <c r="E11" s="390"/>
      <c r="F11" s="390"/>
      <c r="G11" s="391"/>
      <c r="H11" s="364">
        <v>1</v>
      </c>
      <c r="I11" s="368"/>
      <c r="J11" s="122">
        <v>2</v>
      </c>
      <c r="K11" s="122">
        <v>3</v>
      </c>
      <c r="L11" s="122">
        <v>4</v>
      </c>
      <c r="M11" s="364" t="s">
        <v>11</v>
      </c>
      <c r="N11" s="368"/>
      <c r="O11" s="122">
        <v>1</v>
      </c>
      <c r="P11" s="122">
        <v>2</v>
      </c>
      <c r="Q11" s="122">
        <v>3</v>
      </c>
      <c r="R11" s="122">
        <v>4</v>
      </c>
      <c r="S11" s="122" t="s">
        <v>11</v>
      </c>
      <c r="T11" s="385">
        <v>0.1</v>
      </c>
      <c r="U11" s="386"/>
      <c r="V11" s="126">
        <v>0.3</v>
      </c>
      <c r="W11" s="358">
        <v>0.6</v>
      </c>
      <c r="X11" s="359"/>
      <c r="Y11" s="127">
        <v>0.4</v>
      </c>
      <c r="Z11" s="373"/>
      <c r="AA11" s="373"/>
      <c r="AB11" s="373"/>
    </row>
    <row r="12" spans="2:32" ht="30" customHeight="1" x14ac:dyDescent="0.25">
      <c r="B12" s="363" t="str">
        <f>IF(Perancangan!C11="","",Perancangan!C11)</f>
        <v>TA-011-3:2012-C01</v>
      </c>
      <c r="C12" s="363"/>
      <c r="D12" s="363" t="str">
        <f>IF(Perancangan!E11="","",Perancangan!E11)</f>
        <v>EVENING DRESS MAKING</v>
      </c>
      <c r="E12" s="363"/>
      <c r="F12" s="363"/>
      <c r="G12" s="363"/>
      <c r="H12" s="362"/>
      <c r="I12" s="362"/>
      <c r="J12" s="86"/>
      <c r="K12" s="86"/>
      <c r="L12" s="86"/>
      <c r="M12" s="357" t="str">
        <f>IFERROR(AVERAGE(H12:L12),"")</f>
        <v/>
      </c>
      <c r="N12" s="357"/>
      <c r="O12" s="86"/>
      <c r="P12" s="86"/>
      <c r="Q12" s="86"/>
      <c r="R12" s="86"/>
      <c r="S12" s="91" t="str">
        <f>IFERROR(AVERAGE(O12:R12),"")</f>
        <v/>
      </c>
      <c r="T12" s="362"/>
      <c r="U12" s="362"/>
      <c r="V12" s="86"/>
      <c r="W12" s="357" t="str">
        <f>IFERROR(($N$10*M12)+($S$10*S12),"")</f>
        <v/>
      </c>
      <c r="X12" s="357"/>
      <c r="Y12" s="91" t="str">
        <f>IF(($T$11*T12)+($V$11*V12)=0,"",($T$11*T12)+($V$11*V12))</f>
        <v/>
      </c>
      <c r="Z12" s="195" t="str">
        <f>IF(Y12="","",SUM(W12:Y12))</f>
        <v/>
      </c>
      <c r="AA12" s="81" t="str">
        <f>IF(Z12="","",IF(AND(M12&gt;=59.5,S12&gt;=59.5,T12&gt;=59.5,V12&gt;=59.5,Z12&gt;=59.5),"TERAMPIL","BELUM TERAMPIL"))</f>
        <v/>
      </c>
      <c r="AB12" s="10"/>
      <c r="AE12" s="82" t="str">
        <f>IF($AA12="TERAMPIL",B12,"")</f>
        <v/>
      </c>
      <c r="AF12" s="82" t="str">
        <f>IF(AE13&lt;&gt;"",",","")</f>
        <v/>
      </c>
    </row>
    <row r="13" spans="2:32" ht="30" customHeight="1" x14ac:dyDescent="0.25">
      <c r="B13" s="363" t="str">
        <f>IF(Perancangan!C12="","",Perancangan!C12)</f>
        <v>TA-011-3:2012-C02</v>
      </c>
      <c r="C13" s="363"/>
      <c r="D13" s="363" t="str">
        <f>IF(Perancangan!E12="","",Perancangan!E12)</f>
        <v>TRADITIONAL WEDDING DRESS MAKING</v>
      </c>
      <c r="E13" s="363"/>
      <c r="F13" s="363"/>
      <c r="G13" s="363"/>
      <c r="H13" s="362"/>
      <c r="I13" s="362"/>
      <c r="J13" s="86"/>
      <c r="K13" s="86"/>
      <c r="L13" s="86"/>
      <c r="M13" s="357" t="str">
        <f t="shared" ref="M13:M33" si="0">IFERROR(AVERAGE(H13:L13),"")</f>
        <v/>
      </c>
      <c r="N13" s="357"/>
      <c r="O13" s="86"/>
      <c r="P13" s="86"/>
      <c r="Q13" s="86"/>
      <c r="R13" s="86"/>
      <c r="S13" s="91" t="str">
        <f t="shared" ref="S13:S33" si="1">IFERROR(AVERAGE(O13:R13),"")</f>
        <v/>
      </c>
      <c r="T13" s="362"/>
      <c r="U13" s="362"/>
      <c r="V13" s="86"/>
      <c r="W13" s="357" t="str">
        <f t="shared" ref="W13:W33" si="2">IFERROR(($N$10*M13)+($S$10*S13),"")</f>
        <v/>
      </c>
      <c r="X13" s="357"/>
      <c r="Y13" s="91" t="str">
        <f t="shared" ref="Y13:Y33" si="3">IF(($T$11*T13)+($V$11*V13)=0,"",($T$11*T13)+($V$11*V13))</f>
        <v/>
      </c>
      <c r="Z13" s="195" t="str">
        <f t="shared" ref="Z13:Z33" si="4">IF(Y13="","",SUM(W13:Y13))</f>
        <v/>
      </c>
      <c r="AA13" s="81" t="str">
        <f t="shared" ref="AA13:AA33" si="5">IF(Z13="","",IF(AND(M13&gt;=59.5,S13&gt;=59.5,T13&gt;=59.5,V13&gt;=59.5,Z13&gt;=59.5),"TERAMPIL","BELUM TERAMPIL"))</f>
        <v/>
      </c>
      <c r="AB13" s="10"/>
      <c r="AC13" s="10"/>
      <c r="AE13" s="82" t="str">
        <f t="shared" ref="AE13:AE33" si="6">IF($AA13="TERAMPIL",B13,"")</f>
        <v/>
      </c>
      <c r="AF13" s="82" t="str">
        <f t="shared" ref="AF13:AF33" si="7">IF(AE14&lt;&gt;"",",","")</f>
        <v/>
      </c>
    </row>
    <row r="14" spans="2:32" ht="30" customHeight="1" x14ac:dyDescent="0.25">
      <c r="B14" s="363" t="str">
        <f>IF(Perancangan!C13="","",Perancangan!C13)</f>
        <v>TA-011-3:2012-C03</v>
      </c>
      <c r="C14" s="363"/>
      <c r="D14" s="363" t="str">
        <f>IF(Perancangan!E13="","",Perancangan!E13)</f>
        <v>WESTERN WEDDING DRESS MAKING</v>
      </c>
      <c r="E14" s="363"/>
      <c r="F14" s="363"/>
      <c r="G14" s="363"/>
      <c r="H14" s="362"/>
      <c r="I14" s="362"/>
      <c r="J14" s="86"/>
      <c r="K14" s="86"/>
      <c r="L14" s="86"/>
      <c r="M14" s="357" t="str">
        <f t="shared" si="0"/>
        <v/>
      </c>
      <c r="N14" s="357"/>
      <c r="O14" s="86"/>
      <c r="P14" s="86"/>
      <c r="Q14" s="86"/>
      <c r="R14" s="86"/>
      <c r="S14" s="91" t="str">
        <f t="shared" si="1"/>
        <v/>
      </c>
      <c r="T14" s="362"/>
      <c r="U14" s="362"/>
      <c r="V14" s="86"/>
      <c r="W14" s="357" t="str">
        <f t="shared" si="2"/>
        <v/>
      </c>
      <c r="X14" s="357"/>
      <c r="Y14" s="91" t="str">
        <f t="shared" si="3"/>
        <v/>
      </c>
      <c r="Z14" s="195" t="str">
        <f t="shared" si="4"/>
        <v/>
      </c>
      <c r="AA14" s="81" t="str">
        <f t="shared" si="5"/>
        <v/>
      </c>
      <c r="AB14" s="10"/>
      <c r="AE14" s="82" t="str">
        <f t="shared" si="6"/>
        <v/>
      </c>
      <c r="AF14" s="82" t="str">
        <f t="shared" si="7"/>
        <v/>
      </c>
    </row>
    <row r="15" spans="2:32" ht="30" customHeight="1" x14ac:dyDescent="0.25">
      <c r="B15" s="363" t="str">
        <f>IF(Perancangan!C14="","",Perancangan!C14)</f>
        <v>TA-011-3:2012-C04</v>
      </c>
      <c r="C15" s="363"/>
      <c r="D15" s="363" t="str">
        <f>IF(Perancangan!E14="","",Perancangan!E14)</f>
        <v>LADIES 3-PIECE SUIT MAKING</v>
      </c>
      <c r="E15" s="363"/>
      <c r="F15" s="363"/>
      <c r="G15" s="363"/>
      <c r="H15" s="362"/>
      <c r="I15" s="362"/>
      <c r="J15" s="86"/>
      <c r="K15" s="86"/>
      <c r="L15" s="86"/>
      <c r="M15" s="357" t="str">
        <f t="shared" si="0"/>
        <v/>
      </c>
      <c r="N15" s="357"/>
      <c r="O15" s="86"/>
      <c r="P15" s="86"/>
      <c r="Q15" s="86"/>
      <c r="R15" s="86"/>
      <c r="S15" s="91" t="str">
        <f t="shared" si="1"/>
        <v/>
      </c>
      <c r="T15" s="362"/>
      <c r="U15" s="362"/>
      <c r="V15" s="86"/>
      <c r="W15" s="357" t="str">
        <f t="shared" si="2"/>
        <v/>
      </c>
      <c r="X15" s="357"/>
      <c r="Y15" s="91" t="str">
        <f t="shared" si="3"/>
        <v/>
      </c>
      <c r="Z15" s="195" t="str">
        <f t="shared" si="4"/>
        <v/>
      </c>
      <c r="AA15" s="81" t="str">
        <f t="shared" si="5"/>
        <v/>
      </c>
      <c r="AB15" s="10"/>
      <c r="AE15" s="82" t="str">
        <f t="shared" si="6"/>
        <v/>
      </c>
      <c r="AF15" s="82" t="str">
        <f t="shared" si="7"/>
        <v/>
      </c>
    </row>
    <row r="16" spans="2:32" ht="30" customHeight="1" x14ac:dyDescent="0.25">
      <c r="B16" s="363" t="str">
        <f>IF(Perancangan!C15="","",Perancangan!C15)</f>
        <v>TA-011-3:2012-C05</v>
      </c>
      <c r="C16" s="363"/>
      <c r="D16" s="363" t="str">
        <f>IF(Perancangan!E15="","",Perancangan!E15)</f>
        <v>LADIES DRESSMAKING PRODUCTION SUPERVISION</v>
      </c>
      <c r="E16" s="363"/>
      <c r="F16" s="363"/>
      <c r="G16" s="363"/>
      <c r="H16" s="362"/>
      <c r="I16" s="362"/>
      <c r="J16" s="86"/>
      <c r="K16" s="86"/>
      <c r="L16" s="86"/>
      <c r="M16" s="357" t="str">
        <f t="shared" si="0"/>
        <v/>
      </c>
      <c r="N16" s="357"/>
      <c r="O16" s="86"/>
      <c r="P16" s="86"/>
      <c r="Q16" s="86"/>
      <c r="R16" s="86"/>
      <c r="S16" s="91" t="str">
        <f t="shared" si="1"/>
        <v/>
      </c>
      <c r="T16" s="362"/>
      <c r="U16" s="362"/>
      <c r="V16" s="86"/>
      <c r="W16" s="357" t="str">
        <f t="shared" si="2"/>
        <v/>
      </c>
      <c r="X16" s="357"/>
      <c r="Y16" s="91" t="str">
        <f t="shared" si="3"/>
        <v/>
      </c>
      <c r="Z16" s="195" t="str">
        <f t="shared" si="4"/>
        <v/>
      </c>
      <c r="AA16" s="81" t="str">
        <f t="shared" si="5"/>
        <v/>
      </c>
      <c r="AB16" s="10"/>
      <c r="AE16" s="82" t="str">
        <f t="shared" si="6"/>
        <v/>
      </c>
      <c r="AF16" s="82" t="str">
        <f t="shared" si="7"/>
        <v/>
      </c>
    </row>
    <row r="17" spans="2:32" ht="30" customHeight="1" x14ac:dyDescent="0.25">
      <c r="B17" s="363" t="str">
        <f>IF(Perancangan!C16="","",Perancangan!C16)</f>
        <v/>
      </c>
      <c r="C17" s="363"/>
      <c r="D17" s="363" t="str">
        <f>IF(Perancangan!E16="","",Perancangan!E16)</f>
        <v/>
      </c>
      <c r="E17" s="363"/>
      <c r="F17" s="363"/>
      <c r="G17" s="363"/>
      <c r="H17" s="362"/>
      <c r="I17" s="362"/>
      <c r="J17" s="86"/>
      <c r="K17" s="86"/>
      <c r="L17" s="86"/>
      <c r="M17" s="357" t="str">
        <f t="shared" si="0"/>
        <v/>
      </c>
      <c r="N17" s="357"/>
      <c r="O17" s="86"/>
      <c r="P17" s="86"/>
      <c r="Q17" s="86"/>
      <c r="R17" s="86"/>
      <c r="S17" s="91" t="str">
        <f t="shared" si="1"/>
        <v/>
      </c>
      <c r="T17" s="362"/>
      <c r="U17" s="362"/>
      <c r="V17" s="86"/>
      <c r="W17" s="357" t="str">
        <f t="shared" si="2"/>
        <v/>
      </c>
      <c r="X17" s="357"/>
      <c r="Y17" s="91" t="str">
        <f t="shared" si="3"/>
        <v/>
      </c>
      <c r="Z17" s="195" t="str">
        <f t="shared" si="4"/>
        <v/>
      </c>
      <c r="AA17" s="81" t="str">
        <f t="shared" si="5"/>
        <v/>
      </c>
      <c r="AB17" s="10"/>
      <c r="AE17" s="82" t="str">
        <f t="shared" si="6"/>
        <v/>
      </c>
      <c r="AF17" s="82" t="str">
        <f t="shared" si="7"/>
        <v/>
      </c>
    </row>
    <row r="18" spans="2:32" ht="30" customHeight="1" x14ac:dyDescent="0.25">
      <c r="B18" s="363" t="str">
        <f>IF(Perancangan!C17="","",Perancangan!C17)</f>
        <v/>
      </c>
      <c r="C18" s="363"/>
      <c r="D18" s="363" t="str">
        <f>IF(Perancangan!E17="","",Perancangan!E17)</f>
        <v/>
      </c>
      <c r="E18" s="363"/>
      <c r="F18" s="363"/>
      <c r="G18" s="363"/>
      <c r="H18" s="362"/>
      <c r="I18" s="362"/>
      <c r="J18" s="86"/>
      <c r="K18" s="86"/>
      <c r="L18" s="86"/>
      <c r="M18" s="357" t="str">
        <f t="shared" si="0"/>
        <v/>
      </c>
      <c r="N18" s="357"/>
      <c r="O18" s="86"/>
      <c r="P18" s="86"/>
      <c r="Q18" s="86"/>
      <c r="R18" s="86"/>
      <c r="S18" s="91" t="str">
        <f t="shared" si="1"/>
        <v/>
      </c>
      <c r="T18" s="362"/>
      <c r="U18" s="362"/>
      <c r="V18" s="86"/>
      <c r="W18" s="357" t="str">
        <f t="shared" si="2"/>
        <v/>
      </c>
      <c r="X18" s="357"/>
      <c r="Y18" s="91" t="str">
        <f t="shared" si="3"/>
        <v/>
      </c>
      <c r="Z18" s="195" t="str">
        <f t="shared" si="4"/>
        <v/>
      </c>
      <c r="AA18" s="81" t="str">
        <f t="shared" si="5"/>
        <v/>
      </c>
      <c r="AB18" s="10"/>
      <c r="AE18" s="82" t="str">
        <f t="shared" si="6"/>
        <v/>
      </c>
      <c r="AF18" s="82" t="str">
        <f t="shared" si="7"/>
        <v/>
      </c>
    </row>
    <row r="19" spans="2:32" ht="30" customHeight="1" x14ac:dyDescent="0.25">
      <c r="B19" s="363" t="str">
        <f>IF(Perancangan!C18="","",Perancangan!C18)</f>
        <v/>
      </c>
      <c r="C19" s="363"/>
      <c r="D19" s="363" t="str">
        <f>IF(Perancangan!E18="","",Perancangan!E18)</f>
        <v/>
      </c>
      <c r="E19" s="363"/>
      <c r="F19" s="363"/>
      <c r="G19" s="363"/>
      <c r="H19" s="362"/>
      <c r="I19" s="362"/>
      <c r="J19" s="86"/>
      <c r="K19" s="86"/>
      <c r="L19" s="86"/>
      <c r="M19" s="357" t="str">
        <f t="shared" si="0"/>
        <v/>
      </c>
      <c r="N19" s="357"/>
      <c r="O19" s="86"/>
      <c r="P19" s="86"/>
      <c r="Q19" s="86"/>
      <c r="R19" s="86"/>
      <c r="S19" s="91" t="str">
        <f t="shared" si="1"/>
        <v/>
      </c>
      <c r="T19" s="362"/>
      <c r="U19" s="362"/>
      <c r="V19" s="86"/>
      <c r="W19" s="357" t="str">
        <f t="shared" si="2"/>
        <v/>
      </c>
      <c r="X19" s="357"/>
      <c r="Y19" s="91" t="str">
        <f t="shared" si="3"/>
        <v/>
      </c>
      <c r="Z19" s="195" t="str">
        <f t="shared" si="4"/>
        <v/>
      </c>
      <c r="AA19" s="81" t="str">
        <f t="shared" si="5"/>
        <v/>
      </c>
      <c r="AB19" s="10"/>
      <c r="AE19" s="82" t="str">
        <f t="shared" si="6"/>
        <v/>
      </c>
      <c r="AF19" s="82" t="str">
        <f t="shared" si="7"/>
        <v/>
      </c>
    </row>
    <row r="20" spans="2:32" ht="30" customHeight="1" x14ac:dyDescent="0.25">
      <c r="B20" s="363" t="str">
        <f>IF(Perancangan!C19="","",Perancangan!C19)</f>
        <v/>
      </c>
      <c r="C20" s="363"/>
      <c r="D20" s="363" t="str">
        <f>IF(Perancangan!E19="","",Perancangan!E19)</f>
        <v/>
      </c>
      <c r="E20" s="363"/>
      <c r="F20" s="363"/>
      <c r="G20" s="363"/>
      <c r="H20" s="362"/>
      <c r="I20" s="362"/>
      <c r="J20" s="86"/>
      <c r="K20" s="86"/>
      <c r="L20" s="86"/>
      <c r="M20" s="357" t="str">
        <f t="shared" si="0"/>
        <v/>
      </c>
      <c r="N20" s="357"/>
      <c r="O20" s="86"/>
      <c r="P20" s="86"/>
      <c r="Q20" s="86"/>
      <c r="R20" s="86"/>
      <c r="S20" s="91" t="str">
        <f t="shared" si="1"/>
        <v/>
      </c>
      <c r="T20" s="362"/>
      <c r="U20" s="362"/>
      <c r="V20" s="86"/>
      <c r="W20" s="357" t="str">
        <f t="shared" si="2"/>
        <v/>
      </c>
      <c r="X20" s="357"/>
      <c r="Y20" s="91" t="str">
        <f t="shared" si="3"/>
        <v/>
      </c>
      <c r="Z20" s="195" t="str">
        <f t="shared" si="4"/>
        <v/>
      </c>
      <c r="AA20" s="81" t="str">
        <f t="shared" si="5"/>
        <v/>
      </c>
      <c r="AB20" s="10"/>
      <c r="AE20" s="82" t="str">
        <f t="shared" si="6"/>
        <v/>
      </c>
      <c r="AF20" s="82" t="str">
        <f t="shared" si="7"/>
        <v/>
      </c>
    </row>
    <row r="21" spans="2:32" ht="30" customHeight="1" x14ac:dyDescent="0.25">
      <c r="B21" s="363" t="str">
        <f>IF(Perancangan!C20="","",Perancangan!C20)</f>
        <v/>
      </c>
      <c r="C21" s="363"/>
      <c r="D21" s="363" t="str">
        <f>IF(Perancangan!E20="","",Perancangan!E20)</f>
        <v/>
      </c>
      <c r="E21" s="363"/>
      <c r="F21" s="363"/>
      <c r="G21" s="363"/>
      <c r="H21" s="362"/>
      <c r="I21" s="362"/>
      <c r="J21" s="86"/>
      <c r="K21" s="86"/>
      <c r="L21" s="86"/>
      <c r="M21" s="357" t="str">
        <f t="shared" si="0"/>
        <v/>
      </c>
      <c r="N21" s="357"/>
      <c r="O21" s="86"/>
      <c r="P21" s="86"/>
      <c r="Q21" s="86"/>
      <c r="R21" s="86"/>
      <c r="S21" s="91" t="str">
        <f t="shared" si="1"/>
        <v/>
      </c>
      <c r="T21" s="362"/>
      <c r="U21" s="362"/>
      <c r="V21" s="86"/>
      <c r="W21" s="357" t="str">
        <f t="shared" si="2"/>
        <v/>
      </c>
      <c r="X21" s="357"/>
      <c r="Y21" s="91" t="str">
        <f t="shared" si="3"/>
        <v/>
      </c>
      <c r="Z21" s="195" t="str">
        <f t="shared" si="4"/>
        <v/>
      </c>
      <c r="AA21" s="81" t="str">
        <f t="shared" si="5"/>
        <v/>
      </c>
      <c r="AB21" s="10"/>
      <c r="AE21" s="82" t="str">
        <f t="shared" si="6"/>
        <v/>
      </c>
      <c r="AF21" s="82" t="str">
        <f t="shared" si="7"/>
        <v/>
      </c>
    </row>
    <row r="22" spans="2:32" ht="30" customHeight="1" x14ac:dyDescent="0.25">
      <c r="B22" s="363" t="str">
        <f>IF(Perancangan!C21="","",Perancangan!C21)</f>
        <v/>
      </c>
      <c r="C22" s="363"/>
      <c r="D22" s="363" t="str">
        <f>IF(Perancangan!E21="","",Perancangan!E21)</f>
        <v/>
      </c>
      <c r="E22" s="363"/>
      <c r="F22" s="363"/>
      <c r="G22" s="363"/>
      <c r="H22" s="362"/>
      <c r="I22" s="362"/>
      <c r="J22" s="86"/>
      <c r="K22" s="86"/>
      <c r="L22" s="86"/>
      <c r="M22" s="357" t="str">
        <f t="shared" si="0"/>
        <v/>
      </c>
      <c r="N22" s="357"/>
      <c r="O22" s="86"/>
      <c r="P22" s="86"/>
      <c r="Q22" s="86"/>
      <c r="R22" s="86"/>
      <c r="S22" s="91" t="str">
        <f t="shared" si="1"/>
        <v/>
      </c>
      <c r="T22" s="362"/>
      <c r="U22" s="362"/>
      <c r="V22" s="86"/>
      <c r="W22" s="357" t="str">
        <f t="shared" si="2"/>
        <v/>
      </c>
      <c r="X22" s="357"/>
      <c r="Y22" s="91" t="str">
        <f t="shared" si="3"/>
        <v/>
      </c>
      <c r="Z22" s="195" t="str">
        <f t="shared" si="4"/>
        <v/>
      </c>
      <c r="AA22" s="81" t="str">
        <f t="shared" si="5"/>
        <v/>
      </c>
      <c r="AB22" s="10"/>
      <c r="AE22" s="82" t="str">
        <f t="shared" si="6"/>
        <v/>
      </c>
      <c r="AF22" s="82" t="str">
        <f t="shared" si="7"/>
        <v/>
      </c>
    </row>
    <row r="23" spans="2:32" ht="30" customHeight="1" x14ac:dyDescent="0.25">
      <c r="B23" s="363" t="str">
        <f>IF(Perancangan!C22="","",Perancangan!C22)</f>
        <v/>
      </c>
      <c r="C23" s="363"/>
      <c r="D23" s="363" t="str">
        <f>IF(Perancangan!E22="","",Perancangan!E22)</f>
        <v/>
      </c>
      <c r="E23" s="363"/>
      <c r="F23" s="363"/>
      <c r="G23" s="363"/>
      <c r="H23" s="360"/>
      <c r="I23" s="360"/>
      <c r="J23" s="85"/>
      <c r="K23" s="85"/>
      <c r="L23" s="85"/>
      <c r="M23" s="357" t="str">
        <f t="shared" si="0"/>
        <v/>
      </c>
      <c r="N23" s="357"/>
      <c r="O23" s="85"/>
      <c r="P23" s="85"/>
      <c r="Q23" s="85"/>
      <c r="R23" s="85"/>
      <c r="S23" s="91" t="str">
        <f t="shared" si="1"/>
        <v/>
      </c>
      <c r="T23" s="360"/>
      <c r="U23" s="360"/>
      <c r="V23" s="85"/>
      <c r="W23" s="357" t="str">
        <f t="shared" si="2"/>
        <v/>
      </c>
      <c r="X23" s="357"/>
      <c r="Y23" s="91" t="str">
        <f t="shared" si="3"/>
        <v/>
      </c>
      <c r="Z23" s="195" t="str">
        <f t="shared" si="4"/>
        <v/>
      </c>
      <c r="AA23" s="81" t="str">
        <f t="shared" si="5"/>
        <v/>
      </c>
      <c r="AB23" s="10"/>
      <c r="AE23" s="82" t="str">
        <f t="shared" si="6"/>
        <v/>
      </c>
      <c r="AF23" s="82" t="str">
        <f t="shared" si="7"/>
        <v/>
      </c>
    </row>
    <row r="24" spans="2:32" ht="30" customHeight="1" x14ac:dyDescent="0.25">
      <c r="B24" s="363" t="str">
        <f>IF(Perancangan!C23="","",Perancangan!C23)</f>
        <v/>
      </c>
      <c r="C24" s="363"/>
      <c r="D24" s="363" t="str">
        <f>IF(Perancangan!E23="","",Perancangan!E23)</f>
        <v/>
      </c>
      <c r="E24" s="363"/>
      <c r="F24" s="363"/>
      <c r="G24" s="363"/>
      <c r="H24" s="360"/>
      <c r="I24" s="360"/>
      <c r="J24" s="85"/>
      <c r="K24" s="85"/>
      <c r="L24" s="85"/>
      <c r="M24" s="357" t="str">
        <f t="shared" si="0"/>
        <v/>
      </c>
      <c r="N24" s="357"/>
      <c r="O24" s="85"/>
      <c r="P24" s="85"/>
      <c r="Q24" s="85"/>
      <c r="R24" s="85"/>
      <c r="S24" s="91" t="str">
        <f t="shared" si="1"/>
        <v/>
      </c>
      <c r="T24" s="360"/>
      <c r="U24" s="360"/>
      <c r="V24" s="85"/>
      <c r="W24" s="357" t="str">
        <f t="shared" si="2"/>
        <v/>
      </c>
      <c r="X24" s="357"/>
      <c r="Y24" s="91" t="str">
        <f t="shared" si="3"/>
        <v/>
      </c>
      <c r="Z24" s="195" t="str">
        <f t="shared" si="4"/>
        <v/>
      </c>
      <c r="AA24" s="81" t="str">
        <f t="shared" si="5"/>
        <v/>
      </c>
      <c r="AB24" s="10"/>
      <c r="AE24" s="82" t="str">
        <f t="shared" si="6"/>
        <v/>
      </c>
      <c r="AF24" s="82" t="str">
        <f t="shared" si="7"/>
        <v/>
      </c>
    </row>
    <row r="25" spans="2:32" ht="30" customHeight="1" x14ac:dyDescent="0.25">
      <c r="B25" s="363" t="str">
        <f>IF(Perancangan!C24="","",Perancangan!C24)</f>
        <v/>
      </c>
      <c r="C25" s="363"/>
      <c r="D25" s="363" t="str">
        <f>IF(Perancangan!E24="","",Perancangan!E24)</f>
        <v/>
      </c>
      <c r="E25" s="363"/>
      <c r="F25" s="363"/>
      <c r="G25" s="363"/>
      <c r="H25" s="360"/>
      <c r="I25" s="360"/>
      <c r="J25" s="85"/>
      <c r="K25" s="85"/>
      <c r="L25" s="85"/>
      <c r="M25" s="357" t="str">
        <f t="shared" si="0"/>
        <v/>
      </c>
      <c r="N25" s="357"/>
      <c r="O25" s="85"/>
      <c r="P25" s="85"/>
      <c r="Q25" s="85"/>
      <c r="R25" s="85"/>
      <c r="S25" s="91" t="str">
        <f t="shared" si="1"/>
        <v/>
      </c>
      <c r="T25" s="360"/>
      <c r="U25" s="360"/>
      <c r="V25" s="85"/>
      <c r="W25" s="357" t="str">
        <f t="shared" si="2"/>
        <v/>
      </c>
      <c r="X25" s="357"/>
      <c r="Y25" s="91" t="str">
        <f t="shared" si="3"/>
        <v/>
      </c>
      <c r="Z25" s="195" t="str">
        <f t="shared" si="4"/>
        <v/>
      </c>
      <c r="AA25" s="81" t="str">
        <f t="shared" si="5"/>
        <v/>
      </c>
      <c r="AB25" s="10"/>
      <c r="AE25" s="82" t="str">
        <f t="shared" si="6"/>
        <v/>
      </c>
      <c r="AF25" s="82" t="str">
        <f t="shared" si="7"/>
        <v/>
      </c>
    </row>
    <row r="26" spans="2:32" ht="30" customHeight="1" x14ac:dyDescent="0.25">
      <c r="B26" s="363" t="str">
        <f>IF(Perancangan!C25="","",Perancangan!C25)</f>
        <v/>
      </c>
      <c r="C26" s="363"/>
      <c r="D26" s="363" t="str">
        <f>IF(Perancangan!E25="","",Perancangan!E25)</f>
        <v/>
      </c>
      <c r="E26" s="363"/>
      <c r="F26" s="363"/>
      <c r="G26" s="363"/>
      <c r="H26" s="360"/>
      <c r="I26" s="360"/>
      <c r="J26" s="85"/>
      <c r="K26" s="85"/>
      <c r="L26" s="85"/>
      <c r="M26" s="357" t="str">
        <f t="shared" si="0"/>
        <v/>
      </c>
      <c r="N26" s="357"/>
      <c r="O26" s="85"/>
      <c r="P26" s="85"/>
      <c r="Q26" s="85"/>
      <c r="R26" s="85"/>
      <c r="S26" s="91" t="str">
        <f t="shared" si="1"/>
        <v/>
      </c>
      <c r="T26" s="360"/>
      <c r="U26" s="360"/>
      <c r="V26" s="85"/>
      <c r="W26" s="357" t="str">
        <f t="shared" si="2"/>
        <v/>
      </c>
      <c r="X26" s="357"/>
      <c r="Y26" s="91" t="str">
        <f t="shared" si="3"/>
        <v/>
      </c>
      <c r="Z26" s="195" t="str">
        <f t="shared" si="4"/>
        <v/>
      </c>
      <c r="AA26" s="81" t="str">
        <f t="shared" si="5"/>
        <v/>
      </c>
      <c r="AB26" s="10"/>
      <c r="AE26" s="82" t="str">
        <f t="shared" si="6"/>
        <v/>
      </c>
      <c r="AF26" s="82" t="str">
        <f t="shared" si="7"/>
        <v/>
      </c>
    </row>
    <row r="27" spans="2:32" ht="30" customHeight="1" x14ac:dyDescent="0.25">
      <c r="B27" s="363" t="str">
        <f>IF(Perancangan!C26="","",Perancangan!C26)</f>
        <v/>
      </c>
      <c r="C27" s="363"/>
      <c r="D27" s="363" t="str">
        <f>IF(Perancangan!E26="","",Perancangan!E26)</f>
        <v/>
      </c>
      <c r="E27" s="363"/>
      <c r="F27" s="363"/>
      <c r="G27" s="363"/>
      <c r="H27" s="360"/>
      <c r="I27" s="360"/>
      <c r="J27" s="85"/>
      <c r="K27" s="85"/>
      <c r="L27" s="85"/>
      <c r="M27" s="357" t="str">
        <f t="shared" si="0"/>
        <v/>
      </c>
      <c r="N27" s="357"/>
      <c r="O27" s="85"/>
      <c r="P27" s="85"/>
      <c r="Q27" s="85"/>
      <c r="R27" s="85"/>
      <c r="S27" s="91" t="str">
        <f t="shared" si="1"/>
        <v/>
      </c>
      <c r="T27" s="360"/>
      <c r="U27" s="360"/>
      <c r="V27" s="85"/>
      <c r="W27" s="357" t="str">
        <f t="shared" si="2"/>
        <v/>
      </c>
      <c r="X27" s="357"/>
      <c r="Y27" s="91" t="str">
        <f t="shared" si="3"/>
        <v/>
      </c>
      <c r="Z27" s="195" t="str">
        <f t="shared" si="4"/>
        <v/>
      </c>
      <c r="AA27" s="81" t="str">
        <f t="shared" si="5"/>
        <v/>
      </c>
      <c r="AB27" s="10"/>
      <c r="AE27" s="82" t="str">
        <f t="shared" si="6"/>
        <v/>
      </c>
      <c r="AF27" s="82" t="str">
        <f t="shared" si="7"/>
        <v/>
      </c>
    </row>
    <row r="28" spans="2:32" ht="30" customHeight="1" x14ac:dyDescent="0.25">
      <c r="B28" s="363" t="str">
        <f>IF(Perancangan!C27="","",Perancangan!C27)</f>
        <v/>
      </c>
      <c r="C28" s="363"/>
      <c r="D28" s="363" t="str">
        <f>IF(Perancangan!E27="","",Perancangan!E27)</f>
        <v/>
      </c>
      <c r="E28" s="363"/>
      <c r="F28" s="363"/>
      <c r="G28" s="363"/>
      <c r="H28" s="360"/>
      <c r="I28" s="360"/>
      <c r="J28" s="85"/>
      <c r="K28" s="85"/>
      <c r="L28" s="85"/>
      <c r="M28" s="357" t="str">
        <f t="shared" si="0"/>
        <v/>
      </c>
      <c r="N28" s="357"/>
      <c r="O28" s="85"/>
      <c r="P28" s="85"/>
      <c r="Q28" s="85"/>
      <c r="R28" s="85"/>
      <c r="S28" s="91" t="str">
        <f t="shared" si="1"/>
        <v/>
      </c>
      <c r="T28" s="360"/>
      <c r="U28" s="360"/>
      <c r="V28" s="85"/>
      <c r="W28" s="357" t="str">
        <f t="shared" si="2"/>
        <v/>
      </c>
      <c r="X28" s="357"/>
      <c r="Y28" s="91" t="str">
        <f t="shared" si="3"/>
        <v/>
      </c>
      <c r="Z28" s="195" t="str">
        <f t="shared" si="4"/>
        <v/>
      </c>
      <c r="AA28" s="81" t="str">
        <f t="shared" si="5"/>
        <v/>
      </c>
      <c r="AB28" s="10"/>
      <c r="AE28" s="82" t="str">
        <f t="shared" si="6"/>
        <v/>
      </c>
      <c r="AF28" s="82" t="str">
        <f t="shared" si="7"/>
        <v/>
      </c>
    </row>
    <row r="29" spans="2:32" ht="30" customHeight="1" x14ac:dyDescent="0.25">
      <c r="B29" s="363" t="str">
        <f>IF(Perancangan!C28="","",Perancangan!C28)</f>
        <v/>
      </c>
      <c r="C29" s="363"/>
      <c r="D29" s="363" t="str">
        <f>IF(Perancangan!E28="","",Perancangan!E28)</f>
        <v/>
      </c>
      <c r="E29" s="363"/>
      <c r="F29" s="363"/>
      <c r="G29" s="363"/>
      <c r="H29" s="360"/>
      <c r="I29" s="360"/>
      <c r="J29" s="85"/>
      <c r="K29" s="85"/>
      <c r="L29" s="85"/>
      <c r="M29" s="357" t="str">
        <f t="shared" si="0"/>
        <v/>
      </c>
      <c r="N29" s="357"/>
      <c r="O29" s="85"/>
      <c r="P29" s="85"/>
      <c r="Q29" s="85"/>
      <c r="R29" s="85"/>
      <c r="S29" s="91" t="str">
        <f t="shared" si="1"/>
        <v/>
      </c>
      <c r="T29" s="360"/>
      <c r="U29" s="360"/>
      <c r="V29" s="85"/>
      <c r="W29" s="357" t="str">
        <f t="shared" si="2"/>
        <v/>
      </c>
      <c r="X29" s="357"/>
      <c r="Y29" s="91" t="str">
        <f t="shared" si="3"/>
        <v/>
      </c>
      <c r="Z29" s="195" t="str">
        <f t="shared" si="4"/>
        <v/>
      </c>
      <c r="AA29" s="81" t="str">
        <f t="shared" si="5"/>
        <v/>
      </c>
      <c r="AB29" s="10"/>
      <c r="AE29" s="82" t="str">
        <f t="shared" si="6"/>
        <v/>
      </c>
      <c r="AF29" s="82" t="str">
        <f t="shared" si="7"/>
        <v/>
      </c>
    </row>
    <row r="30" spans="2:32" ht="30" customHeight="1" x14ac:dyDescent="0.25">
      <c r="B30" s="363" t="str">
        <f>IF(Perancangan!C29="","",Perancangan!C29)</f>
        <v/>
      </c>
      <c r="C30" s="363"/>
      <c r="D30" s="363" t="str">
        <f>IF(Perancangan!E29="","",Perancangan!E29)</f>
        <v/>
      </c>
      <c r="E30" s="363"/>
      <c r="F30" s="363"/>
      <c r="G30" s="363"/>
      <c r="H30" s="360"/>
      <c r="I30" s="360"/>
      <c r="J30" s="85"/>
      <c r="K30" s="85"/>
      <c r="L30" s="85"/>
      <c r="M30" s="357" t="str">
        <f t="shared" si="0"/>
        <v/>
      </c>
      <c r="N30" s="357"/>
      <c r="O30" s="85"/>
      <c r="P30" s="85"/>
      <c r="Q30" s="85"/>
      <c r="R30" s="85"/>
      <c r="S30" s="91" t="str">
        <f t="shared" si="1"/>
        <v/>
      </c>
      <c r="T30" s="360"/>
      <c r="U30" s="360"/>
      <c r="V30" s="85"/>
      <c r="W30" s="357" t="str">
        <f t="shared" si="2"/>
        <v/>
      </c>
      <c r="X30" s="357"/>
      <c r="Y30" s="91" t="str">
        <f t="shared" si="3"/>
        <v/>
      </c>
      <c r="Z30" s="195" t="str">
        <f t="shared" si="4"/>
        <v/>
      </c>
      <c r="AA30" s="81" t="str">
        <f t="shared" si="5"/>
        <v/>
      </c>
      <c r="AB30" s="10"/>
      <c r="AE30" s="82" t="str">
        <f t="shared" si="6"/>
        <v/>
      </c>
      <c r="AF30" s="82" t="str">
        <f t="shared" si="7"/>
        <v/>
      </c>
    </row>
    <row r="31" spans="2:32" ht="30" customHeight="1" x14ac:dyDescent="0.25">
      <c r="B31" s="363" t="str">
        <f>IF(Perancangan!C30="","",Perancangan!C30)</f>
        <v/>
      </c>
      <c r="C31" s="363"/>
      <c r="D31" s="363" t="str">
        <f>IF(Perancangan!E30="","",Perancangan!E30)</f>
        <v/>
      </c>
      <c r="E31" s="363"/>
      <c r="F31" s="363"/>
      <c r="G31" s="363"/>
      <c r="H31" s="360"/>
      <c r="I31" s="360"/>
      <c r="J31" s="85"/>
      <c r="K31" s="85"/>
      <c r="L31" s="85"/>
      <c r="M31" s="357" t="str">
        <f t="shared" si="0"/>
        <v/>
      </c>
      <c r="N31" s="357"/>
      <c r="O31" s="85"/>
      <c r="P31" s="85"/>
      <c r="Q31" s="85"/>
      <c r="R31" s="85"/>
      <c r="S31" s="91" t="str">
        <f t="shared" si="1"/>
        <v/>
      </c>
      <c r="T31" s="360"/>
      <c r="U31" s="360"/>
      <c r="V31" s="85"/>
      <c r="W31" s="357" t="str">
        <f t="shared" si="2"/>
        <v/>
      </c>
      <c r="X31" s="357"/>
      <c r="Y31" s="91" t="str">
        <f t="shared" si="3"/>
        <v/>
      </c>
      <c r="Z31" s="195" t="str">
        <f t="shared" si="4"/>
        <v/>
      </c>
      <c r="AA31" s="81" t="str">
        <f t="shared" si="5"/>
        <v/>
      </c>
      <c r="AB31" s="10"/>
      <c r="AE31" s="82" t="str">
        <f t="shared" si="6"/>
        <v/>
      </c>
      <c r="AF31" s="82" t="str">
        <f t="shared" si="7"/>
        <v/>
      </c>
    </row>
    <row r="32" spans="2:32" ht="30" customHeight="1" x14ac:dyDescent="0.25">
      <c r="B32" s="363" t="str">
        <f>IF(Perancangan!C31="","",Perancangan!C31)</f>
        <v/>
      </c>
      <c r="C32" s="363"/>
      <c r="D32" s="363" t="str">
        <f>IF(Perancangan!E31="","",Perancangan!E31)</f>
        <v/>
      </c>
      <c r="E32" s="363"/>
      <c r="F32" s="363"/>
      <c r="G32" s="363"/>
      <c r="H32" s="360"/>
      <c r="I32" s="360"/>
      <c r="J32" s="85"/>
      <c r="K32" s="85"/>
      <c r="L32" s="85"/>
      <c r="M32" s="357" t="str">
        <f t="shared" si="0"/>
        <v/>
      </c>
      <c r="N32" s="357"/>
      <c r="O32" s="85"/>
      <c r="P32" s="85"/>
      <c r="Q32" s="85"/>
      <c r="R32" s="85"/>
      <c r="S32" s="91" t="str">
        <f t="shared" si="1"/>
        <v/>
      </c>
      <c r="T32" s="360"/>
      <c r="U32" s="360"/>
      <c r="V32" s="85"/>
      <c r="W32" s="357" t="str">
        <f t="shared" si="2"/>
        <v/>
      </c>
      <c r="X32" s="357"/>
      <c r="Y32" s="91" t="str">
        <f t="shared" si="3"/>
        <v/>
      </c>
      <c r="Z32" s="195" t="str">
        <f t="shared" si="4"/>
        <v/>
      </c>
      <c r="AA32" s="81" t="str">
        <f t="shared" si="5"/>
        <v/>
      </c>
      <c r="AB32" s="10"/>
      <c r="AE32" s="82" t="str">
        <f t="shared" si="6"/>
        <v/>
      </c>
      <c r="AF32" s="82" t="str">
        <f t="shared" si="7"/>
        <v/>
      </c>
    </row>
    <row r="33" spans="2:32" ht="30" customHeight="1" x14ac:dyDescent="0.25">
      <c r="B33" s="363" t="str">
        <f>IF(Perancangan!C32="","",Perancangan!C32)</f>
        <v/>
      </c>
      <c r="C33" s="363"/>
      <c r="D33" s="363" t="str">
        <f>IF(Perancangan!E32="","",Perancangan!E32)</f>
        <v/>
      </c>
      <c r="E33" s="363"/>
      <c r="F33" s="363"/>
      <c r="G33" s="363"/>
      <c r="H33" s="360"/>
      <c r="I33" s="360"/>
      <c r="J33" s="85"/>
      <c r="K33" s="85"/>
      <c r="L33" s="85"/>
      <c r="M33" s="357" t="str">
        <f t="shared" si="0"/>
        <v/>
      </c>
      <c r="N33" s="357"/>
      <c r="O33" s="85"/>
      <c r="P33" s="85"/>
      <c r="Q33" s="85"/>
      <c r="R33" s="85"/>
      <c r="S33" s="91" t="str">
        <f t="shared" si="1"/>
        <v/>
      </c>
      <c r="T33" s="360"/>
      <c r="U33" s="360"/>
      <c r="V33" s="85"/>
      <c r="W33" s="357" t="str">
        <f t="shared" si="2"/>
        <v/>
      </c>
      <c r="X33" s="357"/>
      <c r="Y33" s="91" t="str">
        <f t="shared" si="3"/>
        <v/>
      </c>
      <c r="Z33" s="195" t="str">
        <f t="shared" si="4"/>
        <v/>
      </c>
      <c r="AA33" s="81" t="str">
        <f t="shared" si="5"/>
        <v/>
      </c>
      <c r="AB33" s="10"/>
      <c r="AE33" s="82" t="str">
        <f t="shared" si="6"/>
        <v/>
      </c>
      <c r="AF33" s="82" t="str">
        <f t="shared" si="7"/>
        <v/>
      </c>
    </row>
    <row r="34" spans="2:32" x14ac:dyDescent="0.25">
      <c r="D34" s="361"/>
      <c r="E34" s="361"/>
      <c r="H34" s="361"/>
      <c r="I34" s="361"/>
      <c r="M34" s="361"/>
      <c r="N34" s="361"/>
    </row>
    <row r="35" spans="2:32" x14ac:dyDescent="0.25">
      <c r="D35" s="361"/>
      <c r="E35" s="361"/>
    </row>
    <row r="36" spans="2:32" x14ac:dyDescent="0.25">
      <c r="D36" s="361"/>
      <c r="E36" s="361"/>
    </row>
    <row r="37" spans="2:32" x14ac:dyDescent="0.25">
      <c r="D37" s="361"/>
      <c r="E37" s="361"/>
    </row>
    <row r="38" spans="2:32" x14ac:dyDescent="0.25">
      <c r="D38" s="361"/>
      <c r="E38" s="361"/>
    </row>
    <row r="39" spans="2:32" x14ac:dyDescent="0.25">
      <c r="D39" s="361"/>
      <c r="E39" s="361"/>
    </row>
  </sheetData>
  <sheetProtection algorithmName="SHA-512" hashValue="djwYxrL+mKdP4e8T1A+wp6rPBuwJ2rIjbjrsHyGDQBdJU9xIvprAJhi2wJ+KIKll+12ZFqktod+DSY1PYSHeFg==" saltValue="0PQlHxWVkaiohrIAdtNOsw==" spinCount="100000" sheet="1" formatCells="0" formatRows="0" selectLockedCells="1" sort="0" autoFilter="0" pivotTables="0"/>
  <mergeCells count="169">
    <mergeCell ref="D7:E7"/>
    <mergeCell ref="B9:C11"/>
    <mergeCell ref="H9:S9"/>
    <mergeCell ref="T9:V9"/>
    <mergeCell ref="D5:E5"/>
    <mergeCell ref="J5:T5"/>
    <mergeCell ref="Y5:Z5"/>
    <mergeCell ref="D6:E6"/>
    <mergeCell ref="J6:T6"/>
    <mergeCell ref="Y6:Z6"/>
    <mergeCell ref="W11:X11"/>
    <mergeCell ref="B2:AA2"/>
    <mergeCell ref="B12:C12"/>
    <mergeCell ref="H12:I12"/>
    <mergeCell ref="M12:N12"/>
    <mergeCell ref="T12:U12"/>
    <mergeCell ref="W12:X12"/>
    <mergeCell ref="W9:AA9"/>
    <mergeCell ref="AB9:AB11"/>
    <mergeCell ref="H10:L10"/>
    <mergeCell ref="O10:R10"/>
    <mergeCell ref="T10:U10"/>
    <mergeCell ref="Z10:Z11"/>
    <mergeCell ref="AA10:AA11"/>
    <mergeCell ref="H11:I11"/>
    <mergeCell ref="M11:N11"/>
    <mergeCell ref="T11:U11"/>
    <mergeCell ref="D12:G12"/>
    <mergeCell ref="D9:G11"/>
    <mergeCell ref="D3:E3"/>
    <mergeCell ref="J3:T3"/>
    <mergeCell ref="D4:E4"/>
    <mergeCell ref="J4:T4"/>
    <mergeCell ref="V4:W4"/>
    <mergeCell ref="Y4:Z4"/>
    <mergeCell ref="B14:C14"/>
    <mergeCell ref="H14:I14"/>
    <mergeCell ref="M14:N14"/>
    <mergeCell ref="T14:U14"/>
    <mergeCell ref="W14:X14"/>
    <mergeCell ref="B13:C13"/>
    <mergeCell ref="H13:I13"/>
    <mergeCell ref="M13:N13"/>
    <mergeCell ref="T13:U13"/>
    <mergeCell ref="W13:X13"/>
    <mergeCell ref="D13:G13"/>
    <mergeCell ref="D14:G14"/>
    <mergeCell ref="B16:C16"/>
    <mergeCell ref="H16:I16"/>
    <mergeCell ref="M16:N16"/>
    <mergeCell ref="T16:U16"/>
    <mergeCell ref="W16:X16"/>
    <mergeCell ref="B15:C15"/>
    <mergeCell ref="H15:I15"/>
    <mergeCell ref="M15:N15"/>
    <mergeCell ref="T15:U15"/>
    <mergeCell ref="W15:X15"/>
    <mergeCell ref="D15:G15"/>
    <mergeCell ref="D16:G16"/>
    <mergeCell ref="B18:C18"/>
    <mergeCell ref="H18:I18"/>
    <mergeCell ref="M18:N18"/>
    <mergeCell ref="T18:U18"/>
    <mergeCell ref="W18:X18"/>
    <mergeCell ref="B17:C17"/>
    <mergeCell ref="H17:I17"/>
    <mergeCell ref="M17:N17"/>
    <mergeCell ref="T17:U17"/>
    <mergeCell ref="W17:X17"/>
    <mergeCell ref="D17:G17"/>
    <mergeCell ref="D18:G18"/>
    <mergeCell ref="B20:C20"/>
    <mergeCell ref="H20:I20"/>
    <mergeCell ref="M20:N20"/>
    <mergeCell ref="T20:U20"/>
    <mergeCell ref="W20:X20"/>
    <mergeCell ref="B19:C19"/>
    <mergeCell ref="H19:I19"/>
    <mergeCell ref="M19:N19"/>
    <mergeCell ref="T19:U19"/>
    <mergeCell ref="W19:X19"/>
    <mergeCell ref="D19:G19"/>
    <mergeCell ref="D20:G20"/>
    <mergeCell ref="B22:C22"/>
    <mergeCell ref="H22:I22"/>
    <mergeCell ref="M22:N22"/>
    <mergeCell ref="T22:U22"/>
    <mergeCell ref="W22:X22"/>
    <mergeCell ref="B21:C21"/>
    <mergeCell ref="H21:I21"/>
    <mergeCell ref="M21:N21"/>
    <mergeCell ref="T21:U21"/>
    <mergeCell ref="W21:X21"/>
    <mergeCell ref="D21:G21"/>
    <mergeCell ref="D22:G22"/>
    <mergeCell ref="B24:C24"/>
    <mergeCell ref="H24:I24"/>
    <mergeCell ref="M24:N24"/>
    <mergeCell ref="T24:U24"/>
    <mergeCell ref="W24:X24"/>
    <mergeCell ref="B23:C23"/>
    <mergeCell ref="H23:I23"/>
    <mergeCell ref="M23:N23"/>
    <mergeCell ref="T23:U23"/>
    <mergeCell ref="W23:X23"/>
    <mergeCell ref="D23:G23"/>
    <mergeCell ref="D24:G24"/>
    <mergeCell ref="B26:C26"/>
    <mergeCell ref="H26:I26"/>
    <mergeCell ref="M26:N26"/>
    <mergeCell ref="T26:U26"/>
    <mergeCell ref="W26:X26"/>
    <mergeCell ref="B25:C25"/>
    <mergeCell ref="H25:I25"/>
    <mergeCell ref="M25:N25"/>
    <mergeCell ref="T25:U25"/>
    <mergeCell ref="W25:X25"/>
    <mergeCell ref="D25:G25"/>
    <mergeCell ref="D26:G26"/>
    <mergeCell ref="B28:C28"/>
    <mergeCell ref="H28:I28"/>
    <mergeCell ref="M28:N28"/>
    <mergeCell ref="T28:U28"/>
    <mergeCell ref="W28:X28"/>
    <mergeCell ref="B27:C27"/>
    <mergeCell ref="H27:I27"/>
    <mergeCell ref="M27:N27"/>
    <mergeCell ref="T27:U27"/>
    <mergeCell ref="W27:X27"/>
    <mergeCell ref="D27:G27"/>
    <mergeCell ref="D28:G28"/>
    <mergeCell ref="B30:C30"/>
    <mergeCell ref="H30:I30"/>
    <mergeCell ref="M30:N30"/>
    <mergeCell ref="T30:U30"/>
    <mergeCell ref="W30:X30"/>
    <mergeCell ref="B29:C29"/>
    <mergeCell ref="H29:I29"/>
    <mergeCell ref="M29:N29"/>
    <mergeCell ref="T29:U29"/>
    <mergeCell ref="W29:X29"/>
    <mergeCell ref="D29:G29"/>
    <mergeCell ref="D30:G30"/>
    <mergeCell ref="T33:U33"/>
    <mergeCell ref="W33:X33"/>
    <mergeCell ref="B32:C32"/>
    <mergeCell ref="H32:I32"/>
    <mergeCell ref="M32:N32"/>
    <mergeCell ref="T32:U32"/>
    <mergeCell ref="W32:X32"/>
    <mergeCell ref="B31:C31"/>
    <mergeCell ref="H31:I31"/>
    <mergeCell ref="M31:N31"/>
    <mergeCell ref="T31:U31"/>
    <mergeCell ref="W31:X31"/>
    <mergeCell ref="D31:G31"/>
    <mergeCell ref="D32:G32"/>
    <mergeCell ref="D33:G33"/>
    <mergeCell ref="D38:E38"/>
    <mergeCell ref="D39:E39"/>
    <mergeCell ref="D34:E34"/>
    <mergeCell ref="H34:I34"/>
    <mergeCell ref="M34:N34"/>
    <mergeCell ref="D35:E35"/>
    <mergeCell ref="D36:E36"/>
    <mergeCell ref="D37:E37"/>
    <mergeCell ref="B33:C33"/>
    <mergeCell ref="H33:I33"/>
    <mergeCell ref="M33:N33"/>
  </mergeCells>
  <conditionalFormatting sqref="H12:V33">
    <cfRule type="expression" dxfId="33" priority="8">
      <formula>H12&lt;60</formula>
    </cfRule>
  </conditionalFormatting>
  <conditionalFormatting sqref="M12:N33">
    <cfRule type="expression" dxfId="32" priority="7">
      <formula>$M12&lt;&gt;""</formula>
    </cfRule>
  </conditionalFormatting>
  <conditionalFormatting sqref="S12:S33">
    <cfRule type="expression" dxfId="31" priority="6">
      <formula>$S12&lt;&gt;""</formula>
    </cfRule>
  </conditionalFormatting>
  <conditionalFormatting sqref="Z12:Z33">
    <cfRule type="expression" dxfId="30" priority="1">
      <formula>$Z12&lt;&gt;""</formula>
    </cfRule>
  </conditionalFormatting>
  <pageMargins left="0.34" right="0.36" top="0.75" bottom="0.75" header="0.3" footer="0.3"/>
  <pageSetup scale="58" fitToHeight="0" orientation="landscape" r:id="rId1"/>
  <rowBreaks count="1" manualBreakCount="1">
    <brk id="34" max="25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3D33FF97-C2C4-4830-A2B8-E9366E0CAE7A}">
            <xm:f>Perancangan!$C11&lt;&gt;""</xm:f>
            <x14:dxf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B12:AB33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35</vt:i4>
      </vt:variant>
      <vt:variant>
        <vt:lpstr>Named Ranges</vt:lpstr>
      </vt:variant>
      <vt:variant>
        <vt:i4>48</vt:i4>
      </vt:variant>
    </vt:vector>
  </HeadingPairs>
  <TitlesOfParts>
    <vt:vector size="83" baseType="lpstr">
      <vt:lpstr>Perancangan</vt:lpstr>
      <vt:lpstr>Kompetensi Sosial</vt:lpstr>
      <vt:lpstr>PP(1)</vt:lpstr>
      <vt:lpstr>PP(2)</vt:lpstr>
      <vt:lpstr>PP(3)</vt:lpstr>
      <vt:lpstr>PP(4)</vt:lpstr>
      <vt:lpstr>PP(5)</vt:lpstr>
      <vt:lpstr>PP(6)</vt:lpstr>
      <vt:lpstr>PP(7)</vt:lpstr>
      <vt:lpstr>PP(8)</vt:lpstr>
      <vt:lpstr>PP(9)</vt:lpstr>
      <vt:lpstr>PP(10)</vt:lpstr>
      <vt:lpstr>TS(1)</vt:lpstr>
      <vt:lpstr>TS(2)</vt:lpstr>
      <vt:lpstr>TS(3)</vt:lpstr>
      <vt:lpstr>TS(4)</vt:lpstr>
      <vt:lpstr>TS(5)</vt:lpstr>
      <vt:lpstr>TS(6)</vt:lpstr>
      <vt:lpstr>TS(7)</vt:lpstr>
      <vt:lpstr>TS(8)</vt:lpstr>
      <vt:lpstr>TS(9)</vt:lpstr>
      <vt:lpstr>TS(10)</vt:lpstr>
      <vt:lpstr>KESELURUHAN</vt:lpstr>
      <vt:lpstr>Pra-Bentang</vt:lpstr>
      <vt:lpstr>ScoreSheetProjekAkhir</vt:lpstr>
      <vt:lpstr>PA(1)</vt:lpstr>
      <vt:lpstr>PA(2)</vt:lpstr>
      <vt:lpstr>PA(3)</vt:lpstr>
      <vt:lpstr>PA(4)</vt:lpstr>
      <vt:lpstr>PA(5)</vt:lpstr>
      <vt:lpstr>PA(6)</vt:lpstr>
      <vt:lpstr>PA(7)</vt:lpstr>
      <vt:lpstr>PA(8)</vt:lpstr>
      <vt:lpstr>PA(9)</vt:lpstr>
      <vt:lpstr>PA(10)</vt:lpstr>
      <vt:lpstr>KESELURUHAN!Print_Area</vt:lpstr>
      <vt:lpstr>'Kompetensi Sosial'!Print_Area</vt:lpstr>
      <vt:lpstr>'PA(1)'!Print_Area</vt:lpstr>
      <vt:lpstr>'PA(10)'!Print_Area</vt:lpstr>
      <vt:lpstr>'PA(2)'!Print_Area</vt:lpstr>
      <vt:lpstr>'PA(3)'!Print_Area</vt:lpstr>
      <vt:lpstr>'PA(4)'!Print_Area</vt:lpstr>
      <vt:lpstr>'PA(5)'!Print_Area</vt:lpstr>
      <vt:lpstr>'PA(6)'!Print_Area</vt:lpstr>
      <vt:lpstr>'PA(7)'!Print_Area</vt:lpstr>
      <vt:lpstr>'PA(8)'!Print_Area</vt:lpstr>
      <vt:lpstr>'PA(9)'!Print_Area</vt:lpstr>
      <vt:lpstr>Perancangan!Print_Area</vt:lpstr>
      <vt:lpstr>'PP(1)'!Print_Area</vt:lpstr>
      <vt:lpstr>'PP(10)'!Print_Area</vt:lpstr>
      <vt:lpstr>'PP(2)'!Print_Area</vt:lpstr>
      <vt:lpstr>'PP(3)'!Print_Area</vt:lpstr>
      <vt:lpstr>'PP(4)'!Print_Area</vt:lpstr>
      <vt:lpstr>'PP(5)'!Print_Area</vt:lpstr>
      <vt:lpstr>'PP(6)'!Print_Area</vt:lpstr>
      <vt:lpstr>'PP(7)'!Print_Area</vt:lpstr>
      <vt:lpstr>'PP(8)'!Print_Area</vt:lpstr>
      <vt:lpstr>'PP(9)'!Print_Area</vt:lpstr>
      <vt:lpstr>'Pra-Bentang'!Print_Area</vt:lpstr>
      <vt:lpstr>ScoreSheetProjekAkhir!Print_Area</vt:lpstr>
      <vt:lpstr>'TS(1)'!Print_Area</vt:lpstr>
      <vt:lpstr>'TS(10)'!Print_Area</vt:lpstr>
      <vt:lpstr>'TS(2)'!Print_Area</vt:lpstr>
      <vt:lpstr>'TS(3)'!Print_Area</vt:lpstr>
      <vt:lpstr>'TS(4)'!Print_Area</vt:lpstr>
      <vt:lpstr>'TS(5)'!Print_Area</vt:lpstr>
      <vt:lpstr>'TS(6)'!Print_Area</vt:lpstr>
      <vt:lpstr>'TS(7)'!Print_Area</vt:lpstr>
      <vt:lpstr>'TS(8)'!Print_Area</vt:lpstr>
      <vt:lpstr>'TS(9)'!Print_Area</vt:lpstr>
      <vt:lpstr>KESELURUHAN!Print_Titles</vt:lpstr>
      <vt:lpstr>'Kompetensi Sosial'!Print_Titles</vt:lpstr>
      <vt:lpstr>Perancangan!Print_Titles</vt:lpstr>
      <vt:lpstr>'PP(1)'!Print_Titles</vt:lpstr>
      <vt:lpstr>'PP(10)'!Print_Titles</vt:lpstr>
      <vt:lpstr>'PP(2)'!Print_Titles</vt:lpstr>
      <vt:lpstr>'PP(3)'!Print_Titles</vt:lpstr>
      <vt:lpstr>'PP(4)'!Print_Titles</vt:lpstr>
      <vt:lpstr>'PP(5)'!Print_Titles</vt:lpstr>
      <vt:lpstr>'PP(6)'!Print_Titles</vt:lpstr>
      <vt:lpstr>'PP(7)'!Print_Titles</vt:lpstr>
      <vt:lpstr>'PP(8)'!Print_Titles</vt:lpstr>
      <vt:lpstr>'PP(9)'!Print_Titles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Timbalan Ketua Pengarah</dc:creator>
  <cp:lastModifiedBy>Fairus Atida</cp:lastModifiedBy>
  <cp:lastPrinted>2018-01-03T03:01:21Z</cp:lastPrinted>
  <dcterms:created xsi:type="dcterms:W3CDTF">2012-08-28T03:48:30Z</dcterms:created>
  <dcterms:modified xsi:type="dcterms:W3CDTF">2021-11-23T02:40:25Z</dcterms:modified>
</cp:coreProperties>
</file>