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Fairus Atida\OneDrive\Desktop\DOKUMEN SLDN DALAM PORTAL\"/>
    </mc:Choice>
  </mc:AlternateContent>
  <xr:revisionPtr revIDLastSave="0" documentId="8_{324BF002-4E3B-460D-83CF-A0DFC764EC3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Kompetensi Sosial" sheetId="30" r:id="rId1"/>
    <sheet name="P01" sheetId="1" r:id="rId2"/>
    <sheet name="P01 (2)" sheetId="31" r:id="rId3"/>
    <sheet name="P01 (3)" sheetId="32" r:id="rId4"/>
    <sheet name="P01 (4)" sheetId="33" r:id="rId5"/>
    <sheet name="P01 (5)" sheetId="34" r:id="rId6"/>
    <sheet name="P01 (6)" sheetId="35" r:id="rId7"/>
    <sheet name="P01 (7)" sheetId="36" r:id="rId8"/>
    <sheet name="P01 (8)" sheetId="37" r:id="rId9"/>
    <sheet name="P01 (9)" sheetId="38" r:id="rId10"/>
    <sheet name="P01 (10)" sheetId="39" r:id="rId11"/>
    <sheet name="P02" sheetId="8" r:id="rId12"/>
    <sheet name="Pra-Bentang" sheetId="23" r:id="rId13"/>
    <sheet name="ScoreSheetProjekAkhir" sheetId="24" r:id="rId14"/>
    <sheet name="PA(1)" sheetId="25" r:id="rId15"/>
    <sheet name="PA(2)" sheetId="26" r:id="rId16"/>
    <sheet name="PA(3)" sheetId="27" r:id="rId17"/>
    <sheet name="PA(4)" sheetId="28" r:id="rId18"/>
    <sheet name="PA(5)" sheetId="29" r:id="rId19"/>
    <sheet name="PA(6)" sheetId="40" r:id="rId20"/>
    <sheet name="PA(7)" sheetId="41" r:id="rId21"/>
    <sheet name="PA(8)" sheetId="42" r:id="rId22"/>
    <sheet name="PA(9)" sheetId="43" r:id="rId23"/>
    <sheet name="PA(10)" sheetId="44" r:id="rId24"/>
  </sheets>
  <externalReferences>
    <externalReference r:id="rId25"/>
  </externalReferences>
  <definedNames>
    <definedName name="_xlnm.Print_Area" localSheetId="0">'Kompetensi Sosial'!$A$1:$Y$22</definedName>
    <definedName name="_xlnm.Print_Area" localSheetId="1">'P01'!$B$1:$I$84</definedName>
    <definedName name="_xlnm.Print_Area" localSheetId="10">'P01 (10)'!$B$1:$I$84</definedName>
    <definedName name="_xlnm.Print_Area" localSheetId="2">'P01 (2)'!$B$1:$I$84</definedName>
    <definedName name="_xlnm.Print_Area" localSheetId="3">'P01 (3)'!$B$1:$I$84</definedName>
    <definedName name="_xlnm.Print_Area" localSheetId="4">'P01 (4)'!$B$1:$I$84</definedName>
    <definedName name="_xlnm.Print_Area" localSheetId="5">'P01 (5)'!$B$1:$I$84</definedName>
    <definedName name="_xlnm.Print_Area" localSheetId="6">'P01 (6)'!$B$1:$I$84</definedName>
    <definedName name="_xlnm.Print_Area" localSheetId="7">'P01 (7)'!$B$1:$I$84</definedName>
    <definedName name="_xlnm.Print_Area" localSheetId="8">'P01 (8)'!$B$1:$I$84</definedName>
    <definedName name="_xlnm.Print_Area" localSheetId="9">'P01 (9)'!$B$1:$I$84</definedName>
    <definedName name="_xlnm.Print_Area" localSheetId="11">'P02'!$A$1:$P$32</definedName>
    <definedName name="_xlnm.Print_Area" localSheetId="14">'PA(1)'!$B$2:$P$105</definedName>
    <definedName name="_xlnm.Print_Area" localSheetId="23">'PA(10)'!$A$1:$O$103</definedName>
    <definedName name="_xlnm.Print_Area" localSheetId="15">'PA(2)'!$B$2:$P$105</definedName>
    <definedName name="_xlnm.Print_Area" localSheetId="16">'PA(3)'!$B$2:$P$105</definedName>
    <definedName name="_xlnm.Print_Area" localSheetId="17">'PA(4)'!$B$2:$P$105</definedName>
    <definedName name="_xlnm.Print_Area" localSheetId="18">'PA(5)'!$A$1:$O$103</definedName>
    <definedName name="_xlnm.Print_Area" localSheetId="19">'PA(6)'!$A$1:$O$103</definedName>
    <definedName name="_xlnm.Print_Area" localSheetId="20">'PA(7)'!$A$1:$O$103</definedName>
    <definedName name="_xlnm.Print_Area" localSheetId="21">'PA(8)'!$A$1:$O$103</definedName>
    <definedName name="_xlnm.Print_Area" localSheetId="22">'PA(9)'!$A$1:$O$103</definedName>
    <definedName name="_xlnm.Print_Area" localSheetId="12">'Pra-Bentang'!$B$1:$P$79</definedName>
    <definedName name="_xlnm.Print_Area" localSheetId="13">ScoreSheetProjekAkhir!$A$1:$CZ$31</definedName>
    <definedName name="_xlnm.Print_Titles" localSheetId="0">'Kompetensi Sosial'!$1:$10</definedName>
    <definedName name="STATUS" localSheetId="0">[1]P02!$S$4:$S$5</definedName>
    <definedName name="STATUS" localSheetId="12">[1]P02!$S$4:$S$5</definedName>
    <definedName name="STATUS">'P02'!$T$4:$T$5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39" l="1"/>
  <c r="G52" i="39"/>
  <c r="G51" i="39"/>
  <c r="G54" i="39" s="1"/>
  <c r="G53" i="38"/>
  <c r="G52" i="38"/>
  <c r="G51" i="38"/>
  <c r="G54" i="38" s="1"/>
  <c r="G53" i="37" l="1"/>
  <c r="G52" i="37"/>
  <c r="G51" i="37"/>
  <c r="G54" i="37" s="1"/>
  <c r="G53" i="36"/>
  <c r="G52" i="36"/>
  <c r="G51" i="36"/>
  <c r="G54" i="36" s="1"/>
  <c r="G53" i="35"/>
  <c r="G52" i="35"/>
  <c r="G51" i="35"/>
  <c r="G54" i="35" s="1"/>
  <c r="G53" i="34"/>
  <c r="G52" i="34"/>
  <c r="G51" i="34"/>
  <c r="G54" i="34" s="1"/>
  <c r="G53" i="33"/>
  <c r="G52" i="33"/>
  <c r="G51" i="33"/>
  <c r="G54" i="33" s="1"/>
  <c r="G53" i="32"/>
  <c r="G52" i="32"/>
  <c r="G51" i="32"/>
  <c r="G54" i="32" s="1"/>
  <c r="G53" i="31"/>
  <c r="G52" i="31"/>
  <c r="G51" i="31"/>
  <c r="G54" i="31" s="1"/>
  <c r="G51" i="1" l="1"/>
  <c r="G53" i="1"/>
  <c r="G52" i="1"/>
  <c r="K45" i="44"/>
  <c r="K44" i="44"/>
  <c r="K43" i="44"/>
  <c r="K42" i="44"/>
  <c r="K41" i="44"/>
  <c r="K40" i="44"/>
  <c r="K36" i="44"/>
  <c r="K35" i="44"/>
  <c r="K34" i="44"/>
  <c r="K33" i="44"/>
  <c r="L33" i="44" s="1"/>
  <c r="M33" i="44" s="1"/>
  <c r="K29" i="44"/>
  <c r="K28" i="44"/>
  <c r="K27" i="44"/>
  <c r="K26" i="44"/>
  <c r="K25" i="44"/>
  <c r="K45" i="43"/>
  <c r="K44" i="43"/>
  <c r="K43" i="43"/>
  <c r="K42" i="43"/>
  <c r="K41" i="43"/>
  <c r="K40" i="43"/>
  <c r="L40" i="43" s="1"/>
  <c r="M40" i="43" s="1"/>
  <c r="K36" i="43"/>
  <c r="K35" i="43"/>
  <c r="K34" i="43"/>
  <c r="K33" i="43"/>
  <c r="K29" i="43"/>
  <c r="K28" i="43"/>
  <c r="K27" i="43"/>
  <c r="K26" i="43"/>
  <c r="K25" i="43"/>
  <c r="K45" i="42"/>
  <c r="K44" i="42"/>
  <c r="K43" i="42"/>
  <c r="K42" i="42"/>
  <c r="K41" i="42"/>
  <c r="K40" i="42"/>
  <c r="L40" i="42" s="1"/>
  <c r="M40" i="42" s="1"/>
  <c r="K36" i="42"/>
  <c r="K35" i="42"/>
  <c r="K34" i="42"/>
  <c r="K33" i="42"/>
  <c r="K29" i="42"/>
  <c r="K28" i="42"/>
  <c r="K27" i="42"/>
  <c r="K26" i="42"/>
  <c r="K25" i="42"/>
  <c r="K45" i="41"/>
  <c r="K44" i="41"/>
  <c r="K43" i="41"/>
  <c r="K42" i="41"/>
  <c r="K41" i="41"/>
  <c r="K40" i="41"/>
  <c r="L40" i="41" s="1"/>
  <c r="M40" i="41" s="1"/>
  <c r="K36" i="41"/>
  <c r="K35" i="41"/>
  <c r="K34" i="41"/>
  <c r="K33" i="41"/>
  <c r="K29" i="41"/>
  <c r="K28" i="41"/>
  <c r="K27" i="41"/>
  <c r="K26" i="41"/>
  <c r="K25" i="41"/>
  <c r="K45" i="40"/>
  <c r="K44" i="40"/>
  <c r="K43" i="40"/>
  <c r="K42" i="40"/>
  <c r="K41" i="40"/>
  <c r="K40" i="40"/>
  <c r="K36" i="40"/>
  <c r="K35" i="40"/>
  <c r="K34" i="40"/>
  <c r="K33" i="40"/>
  <c r="K29" i="40"/>
  <c r="K28" i="40"/>
  <c r="K27" i="40"/>
  <c r="K26" i="40"/>
  <c r="K25" i="40"/>
  <c r="L25" i="40" s="1"/>
  <c r="N15" i="8"/>
  <c r="N13" i="8"/>
  <c r="G19" i="8"/>
  <c r="G13" i="8"/>
  <c r="G11" i="8"/>
  <c r="E11" i="8"/>
  <c r="E12" i="8"/>
  <c r="E13" i="8"/>
  <c r="E14" i="8"/>
  <c r="E15" i="8"/>
  <c r="E16" i="8"/>
  <c r="E17" i="8"/>
  <c r="E18" i="8"/>
  <c r="E19" i="8"/>
  <c r="E10" i="8"/>
  <c r="D11" i="8"/>
  <c r="N11" i="8" s="1"/>
  <c r="D12" i="8"/>
  <c r="N12" i="8" s="1"/>
  <c r="D13" i="8"/>
  <c r="L13" i="8" s="1"/>
  <c r="D14" i="8"/>
  <c r="L14" i="8" s="1"/>
  <c r="D15" i="8"/>
  <c r="L15" i="8" s="1"/>
  <c r="D16" i="8"/>
  <c r="H16" i="8" s="1"/>
  <c r="D17" i="8"/>
  <c r="H17" i="8" s="1"/>
  <c r="D18" i="8"/>
  <c r="K18" i="8" s="1"/>
  <c r="D19" i="8"/>
  <c r="N19" i="8" s="1"/>
  <c r="D10" i="8"/>
  <c r="C10" i="8" s="1"/>
  <c r="C11" i="8" s="1"/>
  <c r="F4" i="39"/>
  <c r="F3" i="39"/>
  <c r="F4" i="38"/>
  <c r="F3" i="38"/>
  <c r="F4" i="37"/>
  <c r="F3" i="37"/>
  <c r="F4" i="36"/>
  <c r="F3" i="36"/>
  <c r="F4" i="35"/>
  <c r="F3" i="35"/>
  <c r="F4" i="34"/>
  <c r="F3" i="34"/>
  <c r="F4" i="33"/>
  <c r="F3" i="33"/>
  <c r="F4" i="32"/>
  <c r="F3" i="32"/>
  <c r="F4" i="31"/>
  <c r="F3" i="31"/>
  <c r="H53" i="39"/>
  <c r="H52" i="39"/>
  <c r="H51" i="39"/>
  <c r="H46" i="39"/>
  <c r="H41" i="39"/>
  <c r="H40" i="39"/>
  <c r="F11" i="39"/>
  <c r="F10" i="39"/>
  <c r="F9" i="39"/>
  <c r="F8" i="39"/>
  <c r="F7" i="39"/>
  <c r="F6" i="39"/>
  <c r="F5" i="39"/>
  <c r="H53" i="38"/>
  <c r="H52" i="38"/>
  <c r="H51" i="38"/>
  <c r="H46" i="38"/>
  <c r="H41" i="38"/>
  <c r="H40" i="38"/>
  <c r="F11" i="38"/>
  <c r="F10" i="38"/>
  <c r="F9" i="38"/>
  <c r="F8" i="38"/>
  <c r="F7" i="38"/>
  <c r="F6" i="38"/>
  <c r="F5" i="38"/>
  <c r="H53" i="37"/>
  <c r="H52" i="37"/>
  <c r="H51" i="37"/>
  <c r="H46" i="37"/>
  <c r="H41" i="37"/>
  <c r="H40" i="37"/>
  <c r="F11" i="37"/>
  <c r="F10" i="37"/>
  <c r="F9" i="37"/>
  <c r="F8" i="37"/>
  <c r="F7" i="37"/>
  <c r="F6" i="37"/>
  <c r="F5" i="37"/>
  <c r="H53" i="36"/>
  <c r="H52" i="36"/>
  <c r="H51" i="36"/>
  <c r="H46" i="36"/>
  <c r="H41" i="36"/>
  <c r="H40" i="36"/>
  <c r="F11" i="36"/>
  <c r="F10" i="36"/>
  <c r="F9" i="36"/>
  <c r="F8" i="36"/>
  <c r="F7" i="36"/>
  <c r="F6" i="36"/>
  <c r="F5" i="36"/>
  <c r="H53" i="35"/>
  <c r="H52" i="35"/>
  <c r="H51" i="35"/>
  <c r="H46" i="35"/>
  <c r="H41" i="35"/>
  <c r="H40" i="35"/>
  <c r="F11" i="35"/>
  <c r="F10" i="35"/>
  <c r="F9" i="35"/>
  <c r="F8" i="35"/>
  <c r="F7" i="35"/>
  <c r="F6" i="35"/>
  <c r="F5" i="35"/>
  <c r="H53" i="34"/>
  <c r="H52" i="34"/>
  <c r="H51" i="34"/>
  <c r="H46" i="34"/>
  <c r="H41" i="34"/>
  <c r="H40" i="34"/>
  <c r="F11" i="34"/>
  <c r="F10" i="34"/>
  <c r="F9" i="34"/>
  <c r="F8" i="34"/>
  <c r="F7" i="34"/>
  <c r="F6" i="34"/>
  <c r="F5" i="34"/>
  <c r="H53" i="33"/>
  <c r="H52" i="33"/>
  <c r="H51" i="33"/>
  <c r="H46" i="33"/>
  <c r="H41" i="33"/>
  <c r="H40" i="33"/>
  <c r="F11" i="33"/>
  <c r="F10" i="33"/>
  <c r="F9" i="33"/>
  <c r="F8" i="33"/>
  <c r="F7" i="33"/>
  <c r="F6" i="33"/>
  <c r="F5" i="33"/>
  <c r="H53" i="32"/>
  <c r="H52" i="32"/>
  <c r="H51" i="32"/>
  <c r="H46" i="32"/>
  <c r="H41" i="32"/>
  <c r="H40" i="32"/>
  <c r="F11" i="32"/>
  <c r="F10" i="32"/>
  <c r="F9" i="32"/>
  <c r="F8" i="32"/>
  <c r="F7" i="32"/>
  <c r="F6" i="32"/>
  <c r="F5" i="32"/>
  <c r="H53" i="31"/>
  <c r="H52" i="31"/>
  <c r="H51" i="31"/>
  <c r="H46" i="31"/>
  <c r="H41" i="31"/>
  <c r="H40" i="31"/>
  <c r="F11" i="31"/>
  <c r="F10" i="31"/>
  <c r="F9" i="31"/>
  <c r="F8" i="31"/>
  <c r="F7" i="31"/>
  <c r="F6" i="31"/>
  <c r="F5" i="31"/>
  <c r="F10" i="1"/>
  <c r="F9" i="1"/>
  <c r="F8" i="1"/>
  <c r="F7" i="1"/>
  <c r="F6" i="1"/>
  <c r="F5" i="1"/>
  <c r="F4" i="1"/>
  <c r="F3" i="1"/>
  <c r="K5" i="8"/>
  <c r="L40" i="40" l="1"/>
  <c r="M40" i="40" s="1"/>
  <c r="L25" i="42"/>
  <c r="G42" i="37"/>
  <c r="G35" i="37"/>
  <c r="H35" i="37"/>
  <c r="G42" i="31"/>
  <c r="H35" i="31"/>
  <c r="G35" i="31"/>
  <c r="H35" i="39"/>
  <c r="G35" i="39"/>
  <c r="G36" i="39" s="1"/>
  <c r="H12" i="8"/>
  <c r="L25" i="41"/>
  <c r="L33" i="43"/>
  <c r="M33" i="43" s="1"/>
  <c r="G42" i="34"/>
  <c r="H35" i="34"/>
  <c r="G35" i="34"/>
  <c r="G47" i="36"/>
  <c r="H35" i="36"/>
  <c r="G35" i="36"/>
  <c r="H18" i="8"/>
  <c r="L33" i="42"/>
  <c r="M33" i="42" s="1"/>
  <c r="G42" i="35"/>
  <c r="H35" i="35"/>
  <c r="G35" i="35"/>
  <c r="G42" i="33"/>
  <c r="H35" i="33"/>
  <c r="G35" i="33"/>
  <c r="L33" i="41"/>
  <c r="M33" i="41" s="1"/>
  <c r="G42" i="32"/>
  <c r="G35" i="32"/>
  <c r="H35" i="32"/>
  <c r="L25" i="44"/>
  <c r="G35" i="38"/>
  <c r="H35" i="38"/>
  <c r="G18" i="8"/>
  <c r="L18" i="8"/>
  <c r="L33" i="40"/>
  <c r="M33" i="40" s="1"/>
  <c r="L25" i="43"/>
  <c r="L40" i="44"/>
  <c r="M40" i="44" s="1"/>
  <c r="L16" i="8"/>
  <c r="G12" i="8"/>
  <c r="H11" i="8"/>
  <c r="H19" i="8"/>
  <c r="L17" i="8"/>
  <c r="N14" i="8"/>
  <c r="C12" i="8"/>
  <c r="C13" i="8" s="1"/>
  <c r="C14" i="8" s="1"/>
  <c r="C15" i="8" s="1"/>
  <c r="C16" i="8" s="1"/>
  <c r="C17" i="8" s="1"/>
  <c r="C18" i="8" s="1"/>
  <c r="C19" i="8" s="1"/>
  <c r="G14" i="8"/>
  <c r="H13" i="8"/>
  <c r="L11" i="8"/>
  <c r="L19" i="8"/>
  <c r="N16" i="8"/>
  <c r="G15" i="8"/>
  <c r="H14" i="8"/>
  <c r="L12" i="8"/>
  <c r="L10" i="8"/>
  <c r="N17" i="8"/>
  <c r="K16" i="8"/>
  <c r="K14" i="8"/>
  <c r="G16" i="8"/>
  <c r="H15" i="8"/>
  <c r="N10" i="8"/>
  <c r="N18" i="8"/>
  <c r="G17" i="8"/>
  <c r="K19" i="8"/>
  <c r="K17" i="8"/>
  <c r="K15" i="8"/>
  <c r="K13" i="8"/>
  <c r="K12" i="8"/>
  <c r="K11" i="8"/>
  <c r="D51" i="44"/>
  <c r="M25" i="44"/>
  <c r="K51" i="44" s="1"/>
  <c r="M25" i="43"/>
  <c r="K51" i="43" s="1"/>
  <c r="D51" i="42"/>
  <c r="M25" i="42"/>
  <c r="K51" i="42" s="1"/>
  <c r="D51" i="41"/>
  <c r="M25" i="41"/>
  <c r="K51" i="41" s="1"/>
  <c r="M25" i="40"/>
  <c r="G42" i="39"/>
  <c r="G42" i="36"/>
  <c r="G47" i="39"/>
  <c r="G42" i="38"/>
  <c r="G47" i="38"/>
  <c r="G47" i="37"/>
  <c r="G47" i="35"/>
  <c r="G47" i="34"/>
  <c r="G47" i="33"/>
  <c r="G47" i="32"/>
  <c r="G47" i="31"/>
  <c r="D51" i="43" l="1"/>
  <c r="D51" i="40"/>
  <c r="K51" i="40"/>
  <c r="G36" i="31"/>
  <c r="F11" i="8" s="1"/>
  <c r="G36" i="33"/>
  <c r="G60" i="33" s="1"/>
  <c r="M13" i="8" s="1"/>
  <c r="G36" i="37"/>
  <c r="G60" i="37" s="1"/>
  <c r="M17" i="8" s="1"/>
  <c r="G36" i="36"/>
  <c r="F16" i="8" s="1"/>
  <c r="G60" i="36"/>
  <c r="M16" i="8" s="1"/>
  <c r="G36" i="32"/>
  <c r="G36" i="34"/>
  <c r="G36" i="35"/>
  <c r="F15" i="8" s="1"/>
  <c r="G60" i="39"/>
  <c r="M19" i="8" s="1"/>
  <c r="F19" i="8"/>
  <c r="J12" i="8"/>
  <c r="J11" i="8"/>
  <c r="J13" i="8"/>
  <c r="J14" i="8"/>
  <c r="J15" i="8"/>
  <c r="J16" i="8"/>
  <c r="J17" i="8"/>
  <c r="J19" i="8"/>
  <c r="J18" i="8"/>
  <c r="G36" i="38"/>
  <c r="F13" i="8" l="1"/>
  <c r="G60" i="31"/>
  <c r="M11" i="8" s="1"/>
  <c r="F17" i="8"/>
  <c r="G60" i="35"/>
  <c r="M15" i="8" s="1"/>
  <c r="F12" i="8"/>
  <c r="G60" i="32"/>
  <c r="M12" i="8" s="1"/>
  <c r="G60" i="38"/>
  <c r="M18" i="8" s="1"/>
  <c r="F18" i="8"/>
  <c r="G60" i="34"/>
  <c r="M14" i="8" s="1"/>
  <c r="F14" i="8"/>
  <c r="F11" i="1" l="1"/>
  <c r="H35" i="1" s="1"/>
  <c r="V21" i="30"/>
  <c r="V20" i="30"/>
  <c r="V19" i="30"/>
  <c r="V18" i="30"/>
  <c r="V17" i="30"/>
  <c r="V16" i="30"/>
  <c r="V15" i="30"/>
  <c r="V14" i="30"/>
  <c r="V13" i="30"/>
  <c r="V12" i="30"/>
  <c r="B12" i="30"/>
  <c r="B13" i="30" s="1"/>
  <c r="B14" i="30" s="1"/>
  <c r="B15" i="30" s="1"/>
  <c r="B16" i="30" s="1"/>
  <c r="B17" i="30" s="1"/>
  <c r="B18" i="30" s="1"/>
  <c r="B19" i="30" s="1"/>
  <c r="B20" i="30" s="1"/>
  <c r="V11" i="30"/>
  <c r="G35" i="1" l="1"/>
  <c r="K45" i="29"/>
  <c r="K44" i="29"/>
  <c r="K43" i="29"/>
  <c r="K42" i="29"/>
  <c r="K41" i="29"/>
  <c r="K40" i="29"/>
  <c r="L40" i="29" s="1"/>
  <c r="M40" i="29" s="1"/>
  <c r="K36" i="29"/>
  <c r="K35" i="29"/>
  <c r="K34" i="29"/>
  <c r="K33" i="29"/>
  <c r="L33" i="29" s="1"/>
  <c r="M33" i="29" s="1"/>
  <c r="K29" i="29"/>
  <c r="K28" i="29"/>
  <c r="K27" i="29"/>
  <c r="K26" i="29"/>
  <c r="K25" i="29"/>
  <c r="L46" i="28"/>
  <c r="L45" i="28"/>
  <c r="L44" i="28"/>
  <c r="L43" i="28"/>
  <c r="L42" i="28"/>
  <c r="L41" i="28"/>
  <c r="M41" i="28" s="1"/>
  <c r="N41" i="28" s="1"/>
  <c r="L37" i="28"/>
  <c r="L36" i="28"/>
  <c r="L35" i="28"/>
  <c r="L34" i="28"/>
  <c r="M34" i="28" s="1"/>
  <c r="N34" i="28" s="1"/>
  <c r="L30" i="28"/>
  <c r="L29" i="28"/>
  <c r="L28" i="28"/>
  <c r="L27" i="28"/>
  <c r="L26" i="28"/>
  <c r="L46" i="27"/>
  <c r="L45" i="27"/>
  <c r="L44" i="27"/>
  <c r="L43" i="27"/>
  <c r="L42" i="27"/>
  <c r="L41" i="27"/>
  <c r="M41" i="27" s="1"/>
  <c r="N41" i="27" s="1"/>
  <c r="L37" i="27"/>
  <c r="L36" i="27"/>
  <c r="L35" i="27"/>
  <c r="L34" i="27"/>
  <c r="M34" i="27" s="1"/>
  <c r="N34" i="27" s="1"/>
  <c r="L30" i="27"/>
  <c r="L29" i="27"/>
  <c r="L28" i="27"/>
  <c r="L27" i="27"/>
  <c r="L26" i="27"/>
  <c r="L46" i="26"/>
  <c r="L45" i="26"/>
  <c r="L44" i="26"/>
  <c r="L43" i="26"/>
  <c r="L42" i="26"/>
  <c r="L41" i="26"/>
  <c r="M41" i="26" s="1"/>
  <c r="N41" i="26" s="1"/>
  <c r="L37" i="26"/>
  <c r="L36" i="26"/>
  <c r="L35" i="26"/>
  <c r="L34" i="26"/>
  <c r="L30" i="26"/>
  <c r="L29" i="26"/>
  <c r="L28" i="26"/>
  <c r="L27" i="26"/>
  <c r="L26" i="26"/>
  <c r="M26" i="26" s="1"/>
  <c r="L46" i="25"/>
  <c r="L45" i="25"/>
  <c r="L44" i="25"/>
  <c r="L43" i="25"/>
  <c r="L42" i="25"/>
  <c r="L41" i="25"/>
  <c r="L37" i="25"/>
  <c r="L36" i="25"/>
  <c r="M34" i="25" s="1"/>
  <c r="N34" i="25" s="1"/>
  <c r="L35" i="25"/>
  <c r="L34" i="25"/>
  <c r="L30" i="25"/>
  <c r="L29" i="25"/>
  <c r="L28" i="25"/>
  <c r="L27" i="25"/>
  <c r="L26" i="25"/>
  <c r="M26" i="25" s="1"/>
  <c r="M26" i="28" l="1"/>
  <c r="M34" i="26"/>
  <c r="N34" i="26" s="1"/>
  <c r="M41" i="25"/>
  <c r="N41" i="25" s="1"/>
  <c r="M26" i="27"/>
  <c r="L25" i="29"/>
  <c r="M25" i="29" s="1"/>
  <c r="K51" i="29" s="1"/>
  <c r="N26" i="25"/>
  <c r="L53" i="25" s="1"/>
  <c r="E53" i="25"/>
  <c r="D51" i="29"/>
  <c r="N26" i="26"/>
  <c r="E53" i="26"/>
  <c r="N26" i="27"/>
  <c r="L53" i="27" s="1"/>
  <c r="E53" i="27"/>
  <c r="E53" i="28"/>
  <c r="N26" i="28"/>
  <c r="L53" i="28" s="1"/>
  <c r="L53" i="26" l="1"/>
  <c r="H51" i="1"/>
  <c r="G54" i="1" s="1"/>
  <c r="H53" i="1"/>
  <c r="E5" i="8" l="1"/>
  <c r="K4" i="8"/>
  <c r="K3" i="8"/>
  <c r="E4" i="8"/>
  <c r="E3" i="8"/>
  <c r="E6" i="8"/>
  <c r="H52" i="1"/>
  <c r="H46" i="1"/>
  <c r="G47" i="1" s="1"/>
  <c r="J10" i="8" s="1"/>
  <c r="H41" i="1"/>
  <c r="H40" i="1"/>
  <c r="G10" i="8" s="1"/>
  <c r="H10" i="8" l="1"/>
  <c r="G42" i="1"/>
  <c r="K10" i="8"/>
  <c r="G36" i="1"/>
  <c r="F10" i="8" l="1"/>
  <c r="G60" i="1"/>
  <c r="M10" i="8" s="1"/>
</calcChain>
</file>

<file path=xl/sharedStrings.xml><?xml version="1.0" encoding="utf-8"?>
<sst xmlns="http://schemas.openxmlformats.org/spreadsheetml/2006/main" count="2078" uniqueCount="228">
  <si>
    <t>NAMA PERANTIS</t>
  </si>
  <si>
    <t>MODUL/COMPETENCY UNIT/CORE WORK ACTIVITY</t>
  </si>
  <si>
    <t>:</t>
  </si>
  <si>
    <t>NO. KAD PENGENALAN</t>
  </si>
  <si>
    <t>KOD &amp; NAMA PUSAT LATIHAN</t>
  </si>
  <si>
    <t>KOD &amp; NAMA SYARIKAT</t>
  </si>
  <si>
    <t>TAHAP</t>
  </si>
  <si>
    <t>JUMLAH</t>
  </si>
  <si>
    <t>BIL</t>
  </si>
  <si>
    <t>B. PEPERIKSAAN AKHIR</t>
  </si>
  <si>
    <t>PERATUSAN</t>
  </si>
  <si>
    <t>JUMLAH PERATUSAN PENILAIAN BERTERUSAN (A)</t>
  </si>
  <si>
    <t>C. PROJEK AKHIR (DKM &amp; DLKM sahaja)</t>
  </si>
  <si>
    <t>REKOD BUKTI PENCAPAIAN</t>
  </si>
  <si>
    <t>MARKAH PENUH</t>
  </si>
  <si>
    <t>JUMLAH KESELURUHAN PROJEK AKHIR (C )</t>
  </si>
  <si>
    <t>D. KOMPETENSI SOSIAL DAN KEMANUSIAN</t>
  </si>
  <si>
    <t>Pegawai Penyelaras Syarikat</t>
  </si>
  <si>
    <t>Nama:</t>
  </si>
  <si>
    <t>Tarikh:</t>
  </si>
  <si>
    <t>Pegawai Penyelaras Pusat Latihan</t>
  </si>
  <si>
    <t>JUMLAH MARKAH KESELURUHAN</t>
  </si>
  <si>
    <t>KETERAMPILAN</t>
  </si>
  <si>
    <t>JUMLAH KOMPETENSI SOSIAL DAN KEMANUSIAN (D)</t>
  </si>
  <si>
    <t>JUMLAH KESELURUHAN PEPERIKSAAN AKHIR</t>
  </si>
  <si>
    <t>Pegawai Pengesahan Luaran</t>
  </si>
  <si>
    <t>A. PENILAIAN BERTERUSAN*</t>
  </si>
  <si>
    <t>PROJEK AKHIR (20%)</t>
  </si>
  <si>
    <t>LENGKAP</t>
  </si>
  <si>
    <t>TIDAK LENGKAP</t>
  </si>
  <si>
    <t>E. BUKU LOG (DIISI OLEH PPL)</t>
  </si>
  <si>
    <t>TEORI (100%)</t>
  </si>
  <si>
    <t>PRAKTIKAL (100%)</t>
  </si>
  <si>
    <t>F. KEPUTUSAN</t>
  </si>
  <si>
    <t>G. PENGESAHAN</t>
  </si>
  <si>
    <t>TEORI</t>
  </si>
  <si>
    <t>PRAKTIKAL</t>
  </si>
  <si>
    <t>PENILAIAN KENDIRI</t>
  </si>
  <si>
    <t>PENILAIAN PEMERHATIAN</t>
  </si>
  <si>
    <t>LAPORAN PENILAIAN KESELURUHAN</t>
  </si>
  <si>
    <t>Nama &amp; Kod syarikat:</t>
  </si>
  <si>
    <t>Tarikh mula latihan:</t>
  </si>
  <si>
    <t>Nama &amp; Kod Pusat Latihan:</t>
  </si>
  <si>
    <t>Tarikh tamat latihan:</t>
  </si>
  <si>
    <t>Nama &amp; Kod Program:</t>
  </si>
  <si>
    <t>No. pengambilan:</t>
  </si>
  <si>
    <t>Tahap:</t>
  </si>
  <si>
    <t>Tarikh peperiksaan akhir:</t>
  </si>
  <si>
    <t>Bil</t>
  </si>
  <si>
    <t>No. Kad Pengenalan</t>
  </si>
  <si>
    <r>
      <rPr>
        <b/>
        <sz val="11"/>
        <color indexed="8"/>
        <rFont val="Calibri"/>
        <family val="2"/>
      </rPr>
      <t>A.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indexed="8"/>
        <rFont val="Calibri"/>
        <family val="2"/>
      </rPr>
      <t>Penilaian berterusan</t>
    </r>
    <r>
      <rPr>
        <sz val="11"/>
        <color theme="1"/>
        <rFont val="Calibri"/>
        <family val="2"/>
        <scheme val="minor"/>
      </rPr>
      <t xml:space="preserve">
T1 - 100%
T2 &amp; T3 - 60%
DKM &amp; DLKM - 40%</t>
    </r>
  </si>
  <si>
    <r>
      <rPr>
        <b/>
        <sz val="11"/>
        <color indexed="8"/>
        <rFont val="Calibri"/>
        <family val="2"/>
      </rPr>
      <t>B. Peperiksaan Akhir</t>
    </r>
    <r>
      <rPr>
        <sz val="11"/>
        <color theme="1"/>
        <rFont val="Calibri"/>
        <family val="2"/>
        <scheme val="minor"/>
      </rPr>
      <t xml:space="preserve">
T2, T3, DKM &amp; DLKM - 40%</t>
    </r>
  </si>
  <si>
    <r>
      <rPr>
        <b/>
        <sz val="11"/>
        <color indexed="8"/>
        <rFont val="Calibri"/>
        <family val="2"/>
      </rPr>
      <t>C. Projek Akhir</t>
    </r>
    <r>
      <rPr>
        <sz val="11"/>
        <color theme="1"/>
        <rFont val="Calibri"/>
        <family val="2"/>
        <scheme val="minor"/>
      </rPr>
      <t xml:space="preserve">
(DKM/DLKM)
20%</t>
    </r>
  </si>
  <si>
    <r>
      <t>D. Kompetensi Kemanusiaan dan Sosial</t>
    </r>
    <r>
      <rPr>
        <sz val="11"/>
        <color indexed="8"/>
        <rFont val="Calibri"/>
        <family val="2"/>
      </rPr>
      <t xml:space="preserve">
100%</t>
    </r>
  </si>
  <si>
    <t>E. Buku Log</t>
  </si>
  <si>
    <t>Jumlah Markah</t>
  </si>
  <si>
    <t>Ketrampilan</t>
  </si>
  <si>
    <t>Tahap Kelulusan</t>
  </si>
  <si>
    <r>
      <rPr>
        <b/>
        <sz val="11"/>
        <color indexed="8"/>
        <rFont val="Calibri"/>
        <family val="2"/>
      </rPr>
      <t>Teori</t>
    </r>
    <r>
      <rPr>
        <sz val="11"/>
        <color theme="1"/>
        <rFont val="Calibri"/>
        <family val="2"/>
        <scheme val="minor"/>
      </rPr>
      <t xml:space="preserve">
10%</t>
    </r>
  </si>
  <si>
    <r>
      <rPr>
        <b/>
        <sz val="11"/>
        <color indexed="8"/>
        <rFont val="Calibri"/>
        <family val="2"/>
      </rPr>
      <t>Praktikal</t>
    </r>
    <r>
      <rPr>
        <sz val="11"/>
        <color theme="1"/>
        <rFont val="Calibri"/>
        <family val="2"/>
        <scheme val="minor"/>
      </rPr>
      <t xml:space="preserve">
30%</t>
    </r>
  </si>
  <si>
    <t>Pengesahan:</t>
  </si>
  <si>
    <t>Tandatangan Pegawai Penyelaras Pusat Latihan</t>
  </si>
  <si>
    <t>Tandatangan Pegawai Penyelaras Syarikat</t>
  </si>
  <si>
    <t>Tandatangan Pegawai Pengesah Luaran</t>
  </si>
  <si>
    <t>Cop Pusat Latihan:</t>
  </si>
  <si>
    <t>Cop Syarikat:</t>
  </si>
  <si>
    <t>Cop PPL:</t>
  </si>
  <si>
    <t>Borang ini perlu dikemukakan kepada JPK untuk tujuan persijilan dalam tempoh 14 hari selepas Peperiksaan Akhir atau Lawatan Verifikasi PPL.</t>
  </si>
  <si>
    <t>TAMAT LATIHAN</t>
  </si>
  <si>
    <t xml:space="preserve">TARIKH MULA </t>
  </si>
  <si>
    <t>PENGISIAN BUKU LOG</t>
  </si>
  <si>
    <t>JPK/SLDN/P01 PIND 3</t>
  </si>
  <si>
    <t>JPK/SLDN/P02 pind 3</t>
  </si>
  <si>
    <t>SILA ISI</t>
  </si>
  <si>
    <t>A</t>
  </si>
  <si>
    <t>B</t>
  </si>
  <si>
    <t>PENILAIAN PENGETAHUAN</t>
  </si>
  <si>
    <t>JPK/SLDN/PA01</t>
  </si>
  <si>
    <t>LAPORAN PRA-PEMBENTANGAN PROJEK AKHIR DKM/DLKM SLDN</t>
  </si>
  <si>
    <t>A. MAKLUMAT PERANTIS</t>
  </si>
  <si>
    <t xml:space="preserve">No. Pengambilan </t>
  </si>
  <si>
    <t xml:space="preserve">Nama Penuh </t>
  </si>
  <si>
    <t>(DENGAN HURUF BESAR)</t>
  </si>
  <si>
    <t xml:space="preserve">No. Kad Pengenalan </t>
  </si>
  <si>
    <t>Pengesahan Perantis
Adalah dengan ini, saya mengesahkan bahawa segala maklumat ini adalah betul</t>
  </si>
  <si>
    <t>Kod Program</t>
  </si>
  <si>
    <t>Nama Program</t>
  </si>
  <si>
    <t>Tajuk Projek</t>
  </si>
  <si>
    <t>CU yang Terlibat</t>
  </si>
  <si>
    <t>............................................................</t>
  </si>
  <si>
    <t>Tandatangan</t>
  </si>
  <si>
    <t>B. MAKLUMAT PROJEK</t>
  </si>
  <si>
    <t>Topik</t>
  </si>
  <si>
    <t>Ringkasan</t>
  </si>
  <si>
    <t>Pengenalan</t>
  </si>
  <si>
    <t>Objektif
(Maksima 5 objektif)</t>
  </si>
  <si>
    <t>Penyataan Masalah</t>
  </si>
  <si>
    <t>C. KELULUSAN PANEL PENILAIAN</t>
  </si>
  <si>
    <t>Bersetuju/tidak bersetuju dengan cadangan projek tanpa pindaan/dengan pindaan seperti berikut:</t>
  </si>
  <si>
    <t>C. PENGESAHAN</t>
  </si>
  <si>
    <t>Nama wakil Pusat Latihan:</t>
  </si>
  <si>
    <t>Nama wakil Syarikat:</t>
  </si>
  <si>
    <t>No.Kad Pengenalan:</t>
  </si>
  <si>
    <t>No. Kad Pengenalan:</t>
  </si>
  <si>
    <t>Cop:</t>
  </si>
  <si>
    <t>Nama Pegawai Pengesah Luaran:</t>
  </si>
  <si>
    <t>Nama wakil JPK:</t>
  </si>
  <si>
    <t>JPK/SLDN/PA03</t>
  </si>
  <si>
    <t>BORANG SKOR PEMARKAHAN PANEL PENILAI PROJEK AKHIR</t>
  </si>
  <si>
    <t>PPL</t>
  </si>
  <si>
    <t>PL</t>
  </si>
  <si>
    <t>SYARIKAT</t>
  </si>
  <si>
    <t>JPK</t>
  </si>
  <si>
    <t>No. K/P:</t>
  </si>
  <si>
    <t>No. Kump:</t>
  </si>
  <si>
    <t>ARAHAN :</t>
  </si>
  <si>
    <r>
      <t>1.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Markah Lulus minimum untuk setiap elemen adalah 60%;</t>
    </r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</si>
  <si>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Perantis hanya boleh dianggap terampil keseluruhan pembentangan projek jika mencapai sekurang-kurangnya Markah Lulus Minimum bagi semua elemen dalam perkara yang dinilai;</t>
    </r>
  </si>
  <si>
    <r>
      <t>3.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Tempoh pembentangan adalah 30 minit dan 10 minit sesi soal jawab;</t>
    </r>
  </si>
  <si>
    <r>
      <t>4.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Pegawai Penilai dan Pegawai Pengesah Luaran wajib hadir sesi penilaian pembentangan projek DKM/DLKM;</t>
    </r>
  </si>
  <si>
    <r>
      <t>5.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Pegawai Pengesah Luaran hendaklah menilai pembentangan projek secara adil dan rasional dengan menandakan (√) pada skala yang sesuai; dan</t>
    </r>
  </si>
  <si>
    <r>
      <t>6.</t>
    </r>
    <r>
      <rPr>
        <sz val="7"/>
        <color theme="1"/>
        <rFont val="Times New Roman"/>
        <family val="1"/>
      </rPr>
      <t xml:space="preserve">   </t>
    </r>
    <r>
      <rPr>
        <b/>
        <sz val="9"/>
        <color theme="1"/>
        <rFont val="Arial"/>
        <family val="2"/>
      </rPr>
      <t>Skala Pemarkahan:</t>
    </r>
  </si>
  <si>
    <t>0 = Tiada/Tidak Memuaskan</t>
  </si>
  <si>
    <r>
      <t>6.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Skala Pemarkahan:</t>
    </r>
  </si>
  <si>
    <t>1 = Kurang Memuaskan</t>
  </si>
  <si>
    <t>2 = Sederhana</t>
  </si>
  <si>
    <t>3 = Memuaskan</t>
  </si>
  <si>
    <t>4 = Sangat Memuaskan</t>
  </si>
  <si>
    <t>A. PEGAWAI PENGESAH LUARAN (PPL)</t>
  </si>
  <si>
    <t>B. WAKIL PUSAT LATIHAN</t>
  </si>
  <si>
    <t>C. WAKIL SYARIKAT</t>
  </si>
  <si>
    <t>D. WAKIL JABATAN PEMBANGUNAN KEMAHIRAN</t>
  </si>
  <si>
    <t>1.0 HASIL PROJEK – 50%</t>
  </si>
  <si>
    <t>Skor</t>
  </si>
  <si>
    <t>2.0 LAPORAN PROJEK – 25%</t>
  </si>
  <si>
    <t>3.0 PEMBENTANGAN PROJEK - 25%</t>
  </si>
  <si>
    <t>a.</t>
  </si>
  <si>
    <t>Pengetahuan</t>
  </si>
  <si>
    <t xml:space="preserve">Kandungan </t>
  </si>
  <si>
    <t>b.</t>
  </si>
  <si>
    <t>Kreativiti</t>
  </si>
  <si>
    <t>Format (Kritikal)</t>
  </si>
  <si>
    <t>Penggunaan VA</t>
  </si>
  <si>
    <t>Format</t>
  </si>
  <si>
    <t>c.</t>
  </si>
  <si>
    <t>Komitmen</t>
  </si>
  <si>
    <t>Rujukan</t>
  </si>
  <si>
    <t>Persediaan</t>
  </si>
  <si>
    <t>d.</t>
  </si>
  <si>
    <t>Kebolehgunaan</t>
  </si>
  <si>
    <t>Keseluruhan</t>
  </si>
  <si>
    <t>Gaya Penyampaian</t>
  </si>
  <si>
    <t>e.</t>
  </si>
  <si>
    <t>Kefungsian Projek</t>
  </si>
  <si>
    <t>Soal Jawab</t>
  </si>
  <si>
    <t>f.</t>
  </si>
  <si>
    <t>Komunikasi</t>
  </si>
  <si>
    <t>Catatan:</t>
  </si>
  <si>
    <t>JPK/SLDN/PA04</t>
  </si>
  <si>
    <t>LAPORAN PENILAIAN PROJEK AKHIR DKM / DLKM BAGI SLDN</t>
  </si>
  <si>
    <t>Tarikh Pembentangan</t>
  </si>
  <si>
    <t>B. PEMARKAHAN</t>
  </si>
  <si>
    <t>Peratus lulus bagi elemen Hasil Projek adalah 30%  (iaitu 60% daripada 50%).  Markah penuh ialah</t>
  </si>
  <si>
    <t>Peratus lulus bagi elemen Laporan Projek adalah 15%(iaitu 60% daripada 25%).Markah penuh ialah</t>
  </si>
  <si>
    <t>C</t>
  </si>
  <si>
    <t>Peratus lulus bagi elemen Pembentangan Projek adalah 15%  (iaitu 60% daripada 25%). Markah penuh ialah</t>
  </si>
  <si>
    <t>KOMPONEN PENILAIAN</t>
  </si>
  <si>
    <t>ELEMEN</t>
  </si>
  <si>
    <t>PEMBERAT</t>
  </si>
  <si>
    <t>SKOR</t>
  </si>
  <si>
    <t>MARKAH</t>
  </si>
  <si>
    <t>JUMLAH (%)</t>
  </si>
  <si>
    <t>KEPUTUSAN</t>
  </si>
  <si>
    <t>Sykt</t>
  </si>
  <si>
    <t>A. HASIL PROJEK</t>
  </si>
  <si>
    <t>Peratus(%)</t>
  </si>
  <si>
    <t>Kefungsian Projek (Kritikal)</t>
  </si>
  <si>
    <t>B. LAPORAN PROJEK</t>
  </si>
  <si>
    <t>C. PEMBENTANGAN PROJEK</t>
  </si>
  <si>
    <t>C. KEPUTUSAN</t>
  </si>
  <si>
    <t>MARKAH AKHIR</t>
  </si>
  <si>
    <t>D. PENGESAHAN</t>
  </si>
  <si>
    <t>JPK/SLDN/P05</t>
  </si>
  <si>
    <t>LAPORAN PENILAIAN KEMAHIRAN SOSIAL DAN NILAI SOSIAL</t>
  </si>
  <si>
    <t>Kod Pusat Latihan</t>
  </si>
  <si>
    <t>Nama Pusat Latihan</t>
  </si>
  <si>
    <t>Tarikh Mula</t>
  </si>
  <si>
    <t>Kod Syarikat</t>
  </si>
  <si>
    <t>Nama Syarikat</t>
  </si>
  <si>
    <t>Tarikh Tamat</t>
  </si>
  <si>
    <t>Tahap</t>
  </si>
  <si>
    <t>No. Pengambilan</t>
  </si>
  <si>
    <t>Nama Perantis</t>
  </si>
  <si>
    <t>PUSAT LATIHAN</t>
  </si>
  <si>
    <t>TANDATANGAN COACH/PENGAJAR</t>
  </si>
  <si>
    <t>PENGETAHUAN</t>
  </si>
  <si>
    <t>KENDIRI</t>
  </si>
  <si>
    <t>PEMERHATIAN</t>
  </si>
  <si>
    <t>Markah Penuh</t>
  </si>
  <si>
    <t>831010-02-5170</t>
  </si>
  <si>
    <t>MARIATI BINTI SOFAR</t>
  </si>
  <si>
    <t>840723-02-5079</t>
  </si>
  <si>
    <t>FAKRI BIN ABDULLAH</t>
  </si>
  <si>
    <t>820309-02-5526</t>
  </si>
  <si>
    <t>SITI ZAIDAWATI BINTI MAT PIAH</t>
  </si>
  <si>
    <t>950503-02-5664</t>
  </si>
  <si>
    <t>UMI HUMAIRA BINTI MD NIZAM</t>
  </si>
  <si>
    <t>950328-02-5180</t>
  </si>
  <si>
    <t>NUR FATIN MUDZALIFAH BINTI MOHTAR</t>
  </si>
  <si>
    <t>950311-02-5934</t>
  </si>
  <si>
    <t>SITI SYAHIRA MUNIRA BINTI SHAIFUL NIZAM</t>
  </si>
  <si>
    <t>940104-02-5254</t>
  </si>
  <si>
    <t>SAFIRAH BINTI YAHYA</t>
  </si>
  <si>
    <t>950102-02-5946</t>
  </si>
  <si>
    <t>NOR SYAMIRA BINTI ANUAR</t>
  </si>
  <si>
    <t>951123-02-5894</t>
  </si>
  <si>
    <t>NOR IZZATI BINTI ABU BAKAR</t>
  </si>
  <si>
    <t>950903-01-6898</t>
  </si>
  <si>
    <t>NEESA FATHIRAH BINTI ISMAIL</t>
  </si>
  <si>
    <t>PD0001</t>
  </si>
  <si>
    <t>PAWS INC</t>
  </si>
  <si>
    <t>SD0001</t>
  </si>
  <si>
    <t>PAWS ACADEMY</t>
  </si>
  <si>
    <t>KOD PROGRAM</t>
  </si>
  <si>
    <t>NAMA PROGRAM</t>
  </si>
  <si>
    <t>SILA PILIH</t>
  </si>
  <si>
    <t>Nama Penuh Pemohon</t>
  </si>
  <si>
    <t>DLKM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</si>
</sst>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);\(0\)"/>
  </numFmts>
  <fonts count="30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 Black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0"/>
      <color rgb="FFFF0000"/>
      <name val="Arial"/>
      <family val="2"/>
    </font>
    <font>
      <sz val="10"/>
      <color theme="1"/>
      <name val="Times New Roman"/>
      <family val="1"/>
    </font>
    <font>
      <b/>
      <u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Times New Roman"/>
      <family val="1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6"/>
      <color theme="1"/>
      <name val="Arial"/>
      <family val="2"/>
    </font>
    <font>
      <sz val="12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7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tted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 style="dotted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/>
      <bottom style="mediumDashDot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0" tint="-0.34998626667073579"/>
      </left>
      <right style="thin">
        <color indexed="64"/>
      </right>
      <top style="thick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theme="0" tint="-0.34998626667073579"/>
      </top>
      <bottom style="thin">
        <color indexed="64"/>
      </bottom>
      <diagonal/>
    </border>
    <border>
      <left style="thick">
        <color theme="0" tint="-0.24994659260841701"/>
      </left>
      <right/>
      <top style="thick">
        <color theme="0" tint="-0.24994659260841701"/>
      </top>
      <bottom/>
      <diagonal/>
    </border>
    <border>
      <left/>
      <right/>
      <top style="thick">
        <color theme="0" tint="-0.24994659260841701"/>
      </top>
      <bottom/>
      <diagonal/>
    </border>
    <border>
      <left style="thick">
        <color theme="0" tint="-0.24994659260841701"/>
      </left>
      <right/>
      <top style="thick">
        <color theme="0" tint="-0.24994659260841701"/>
      </top>
      <bottom style="thin">
        <color indexed="64"/>
      </bottom>
      <diagonal/>
    </border>
    <border>
      <left/>
      <right/>
      <top style="thick">
        <color theme="0" tint="-0.24994659260841701"/>
      </top>
      <bottom style="thin">
        <color indexed="64"/>
      </bottom>
      <diagonal/>
    </border>
    <border>
      <left style="thick">
        <color theme="0" tint="-0.24994659260841701"/>
      </left>
      <right style="thin">
        <color indexed="64"/>
      </right>
      <top style="thick">
        <color theme="0" tint="-0.24994659260841701"/>
      </top>
      <bottom style="thin">
        <color indexed="64"/>
      </bottom>
      <diagonal/>
    </border>
    <border>
      <left/>
      <right style="thin">
        <color indexed="64"/>
      </right>
      <top style="thick">
        <color theme="0" tint="-0.24994659260841701"/>
      </top>
      <bottom/>
      <diagonal/>
    </border>
    <border>
      <left/>
      <right style="thin">
        <color indexed="64"/>
      </right>
      <top style="thick">
        <color theme="0" tint="-0.24994659260841701"/>
      </top>
      <bottom style="thin">
        <color indexed="64"/>
      </bottom>
      <diagonal/>
    </border>
    <border>
      <left style="thick">
        <color theme="0" tint="-0.24994659260841701"/>
      </left>
      <right style="thin">
        <color indexed="64"/>
      </right>
      <top style="thick">
        <color theme="0" tint="-0.24994659260841701"/>
      </top>
      <bottom/>
      <diagonal/>
    </border>
    <border>
      <left style="thick">
        <color theme="0" tint="-0.34998626667073579"/>
      </left>
      <right style="thin">
        <color indexed="64"/>
      </right>
      <top style="thick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ck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thick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ck">
        <color theme="0" tint="-0.24994659260841701"/>
      </top>
      <bottom style="thin">
        <color indexed="64"/>
      </bottom>
      <diagonal/>
    </border>
    <border>
      <left/>
      <right/>
      <top style="thick">
        <color theme="0" tint="-0.34998626667073579"/>
      </top>
      <bottom/>
      <diagonal/>
    </border>
    <border>
      <left/>
      <right style="thin">
        <color indexed="64"/>
      </right>
      <top style="thick">
        <color theme="0" tint="-0.34998626667073579"/>
      </top>
      <bottom/>
      <diagonal/>
    </border>
    <border>
      <left style="thick">
        <color theme="0" tint="-0.34998626667073579"/>
      </left>
      <right/>
      <top style="thick">
        <color theme="0" tint="-0.34998626667073579"/>
      </top>
      <bottom/>
      <diagonal/>
    </border>
    <border>
      <left style="thick">
        <color theme="0" tint="-0.34998626667073579"/>
      </left>
      <right/>
      <top/>
      <bottom style="thin">
        <color indexed="64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392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1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Protection="1"/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right" vertical="center"/>
    </xf>
    <xf numFmtId="0" fontId="0" fillId="0" borderId="0" xfId="0" applyBorder="1" applyAlignment="1" applyProtection="1">
      <alignment horizontal="right"/>
    </xf>
    <xf numFmtId="0" fontId="0" fillId="0" borderId="6" xfId="0" applyBorder="1" applyProtection="1"/>
    <xf numFmtId="0" fontId="0" fillId="0" borderId="7" xfId="0" applyBorder="1" applyAlignment="1" applyProtection="1">
      <alignment horizontal="right"/>
    </xf>
    <xf numFmtId="0" fontId="0" fillId="0" borderId="8" xfId="0" applyBorder="1" applyProtection="1"/>
    <xf numFmtId="0" fontId="0" fillId="0" borderId="9" xfId="0" applyBorder="1" applyProtection="1"/>
    <xf numFmtId="0" fontId="3" fillId="0" borderId="1" xfId="0" applyFont="1" applyBorder="1" applyAlignment="1" applyProtection="1">
      <alignment horizontal="center" vertical="center"/>
    </xf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13" xfId="0" applyBorder="1" applyProtection="1"/>
    <xf numFmtId="0" fontId="0" fillId="0" borderId="14" xfId="0" applyBorder="1" applyProtection="1"/>
    <xf numFmtId="0" fontId="0" fillId="0" borderId="15" xfId="0" applyBorder="1" applyProtection="1"/>
    <xf numFmtId="0" fontId="0" fillId="0" borderId="16" xfId="0" applyBorder="1" applyProtection="1"/>
    <xf numFmtId="0" fontId="0" fillId="0" borderId="7" xfId="0" applyBorder="1" applyProtection="1"/>
    <xf numFmtId="0" fontId="0" fillId="0" borderId="12" xfId="0" applyBorder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2" xfId="0" applyBorder="1" applyProtection="1">
      <protection locked="0"/>
    </xf>
    <xf numFmtId="0" fontId="0" fillId="0" borderId="10" xfId="0" applyBorder="1"/>
    <xf numFmtId="0" fontId="0" fillId="0" borderId="11" xfId="0" applyBorder="1"/>
    <xf numFmtId="0" fontId="6" fillId="0" borderId="11" xfId="0" applyFont="1" applyBorder="1" applyAlignment="1"/>
    <xf numFmtId="0" fontId="3" fillId="0" borderId="11" xfId="0" applyFont="1" applyBorder="1" applyAlignment="1">
      <alignment horizontal="right"/>
    </xf>
    <xf numFmtId="0" fontId="0" fillId="0" borderId="7" xfId="0" applyBorder="1"/>
    <xf numFmtId="0" fontId="0" fillId="0" borderId="9" xfId="0" applyBorder="1"/>
    <xf numFmtId="0" fontId="0" fillId="0" borderId="0" xfId="0" applyBorder="1"/>
    <xf numFmtId="0" fontId="0" fillId="0" borderId="12" xfId="0" applyBorder="1"/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0" fillId="0" borderId="1" xfId="0" applyBorder="1" applyProtection="1">
      <protection locked="0"/>
    </xf>
    <xf numFmtId="0" fontId="0" fillId="0" borderId="0" xfId="0" applyBorder="1" applyAlignment="1">
      <alignment horizontal="left"/>
    </xf>
    <xf numFmtId="0" fontId="0" fillId="0" borderId="4" xfId="0" applyBorder="1"/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0" fillId="0" borderId="14" xfId="0" applyBorder="1"/>
    <xf numFmtId="0" fontId="7" fillId="0" borderId="15" xfId="0" applyFont="1" applyBorder="1"/>
    <xf numFmtId="0" fontId="0" fillId="0" borderId="15" xfId="0" applyBorder="1"/>
    <xf numFmtId="0" fontId="0" fillId="0" borderId="16" xfId="0" applyBorder="1"/>
    <xf numFmtId="0" fontId="0" fillId="0" borderId="0" xfId="0" applyFill="1" applyBorder="1" applyProtection="1"/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2" fontId="3" fillId="0" borderId="2" xfId="0" applyNumberFormat="1" applyFont="1" applyBorder="1" applyAlignment="1" applyProtection="1">
      <alignment horizontal="center" vertical="center"/>
    </xf>
    <xf numFmtId="2" fontId="0" fillId="0" borderId="1" xfId="0" applyNumberFormat="1" applyBorder="1" applyAlignment="1" applyProtection="1">
      <alignment horizontal="center" vertical="center"/>
    </xf>
    <xf numFmtId="2" fontId="0" fillId="0" borderId="2" xfId="0" applyNumberForma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0" xfId="0" applyBorder="1" applyProtection="1"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</xf>
    <xf numFmtId="2" fontId="0" fillId="0" borderId="3" xfId="0" applyNumberFormat="1" applyBorder="1" applyAlignment="1" applyProtection="1">
      <alignment horizontal="center" vertical="center"/>
    </xf>
    <xf numFmtId="0" fontId="0" fillId="0" borderId="10" xfId="0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0" fillId="0" borderId="7" xfId="0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/>
    </xf>
    <xf numFmtId="0" fontId="16" fillId="0" borderId="0" xfId="0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/>
    </xf>
    <xf numFmtId="0" fontId="17" fillId="0" borderId="0" xfId="0" applyFont="1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16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49" xfId="0" applyBorder="1" applyProtection="1"/>
    <xf numFmtId="0" fontId="0" fillId="0" borderId="50" xfId="0" applyBorder="1" applyProtection="1"/>
    <xf numFmtId="0" fontId="0" fillId="0" borderId="51" xfId="0" applyBorder="1" applyAlignment="1" applyProtection="1">
      <alignment vertical="center"/>
    </xf>
    <xf numFmtId="0" fontId="0" fillId="0" borderId="7" xfId="0" applyBorder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20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wrapText="1"/>
    </xf>
    <xf numFmtId="0" fontId="23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16" fillId="2" borderId="4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5" fillId="0" borderId="20" xfId="0" applyFont="1" applyBorder="1" applyAlignment="1">
      <alignment horizontal="left" vertical="center" wrapText="1"/>
    </xf>
    <xf numFmtId="0" fontId="25" fillId="0" borderId="1" xfId="0" applyFont="1" applyBorder="1" applyAlignment="1">
      <alignment vertical="center" wrapText="1"/>
    </xf>
    <xf numFmtId="0" fontId="25" fillId="0" borderId="20" xfId="0" applyFont="1" applyBorder="1" applyAlignment="1">
      <alignment vertical="center" wrapText="1"/>
    </xf>
    <xf numFmtId="0" fontId="26" fillId="0" borderId="1" xfId="0" applyFont="1" applyBorder="1" applyAlignment="1">
      <alignment wrapText="1"/>
    </xf>
    <xf numFmtId="0" fontId="25" fillId="4" borderId="20" xfId="0" applyFont="1" applyFill="1" applyBorder="1" applyAlignment="1">
      <alignment vertical="center" wrapText="1"/>
    </xf>
    <xf numFmtId="0" fontId="25" fillId="4" borderId="20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25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/>
    <xf numFmtId="0" fontId="25" fillId="0" borderId="20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6" xfId="1" applyNumberFormat="1" applyFont="1" applyBorder="1" applyAlignment="1">
      <alignment vertical="center" wrapText="1"/>
    </xf>
    <xf numFmtId="0" fontId="0" fillId="0" borderId="43" xfId="1" applyNumberFormat="1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26" fillId="0" borderId="20" xfId="0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46" xfId="0" applyNumberFormat="1" applyBorder="1" applyAlignment="1">
      <alignment vertical="center" wrapText="1"/>
    </xf>
    <xf numFmtId="0" fontId="0" fillId="0" borderId="43" xfId="0" applyNumberFormat="1" applyBorder="1" applyAlignment="1">
      <alignment vertical="center" wrapText="1"/>
    </xf>
    <xf numFmtId="0" fontId="27" fillId="0" borderId="15" xfId="0" applyFont="1" applyBorder="1" applyAlignment="1">
      <alignment horizontal="right" vertical="center" wrapText="1"/>
    </xf>
    <xf numFmtId="0" fontId="16" fillId="0" borderId="15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right" vertical="center" wrapText="1"/>
    </xf>
    <xf numFmtId="0" fontId="16" fillId="0" borderId="11" xfId="0" applyFont="1" applyBorder="1" applyAlignment="1">
      <alignment horizontal="center" vertical="center" wrapText="1"/>
    </xf>
    <xf numFmtId="0" fontId="14" fillId="0" borderId="38" xfId="0" applyFont="1" applyBorder="1" applyAlignment="1">
      <alignment vertical="center"/>
    </xf>
    <xf numFmtId="0" fontId="27" fillId="0" borderId="32" xfId="0" applyFont="1" applyBorder="1" applyAlignment="1">
      <alignment horizontal="right" vertical="center" wrapText="1"/>
    </xf>
    <xf numFmtId="0" fontId="16" fillId="0" borderId="32" xfId="0" applyFont="1" applyBorder="1" applyAlignment="1">
      <alignment horizontal="center" vertical="center" wrapText="1"/>
    </xf>
    <xf numFmtId="0" fontId="0" fillId="0" borderId="32" xfId="0" applyBorder="1"/>
    <xf numFmtId="0" fontId="0" fillId="0" borderId="33" xfId="0" applyBorder="1"/>
    <xf numFmtId="0" fontId="27" fillId="0" borderId="53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52" xfId="0" applyBorder="1"/>
    <xf numFmtId="0" fontId="16" fillId="0" borderId="0" xfId="0" applyFont="1" applyBorder="1" applyAlignment="1">
      <alignment horizontal="right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52" xfId="0" applyBorder="1" applyAlignment="1">
      <alignment horizontal="center"/>
    </xf>
    <xf numFmtId="0" fontId="27" fillId="0" borderId="39" xfId="0" applyFont="1" applyBorder="1" applyAlignment="1">
      <alignment horizontal="right" vertical="center" wrapText="1"/>
    </xf>
    <xf numFmtId="0" fontId="27" fillId="0" borderId="40" xfId="0" applyFont="1" applyBorder="1" applyAlignment="1">
      <alignment horizontal="right" vertical="center" wrapText="1"/>
    </xf>
    <xf numFmtId="0" fontId="16" fillId="0" borderId="40" xfId="0" applyFont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28" fillId="0" borderId="0" xfId="0" applyFont="1" applyBorder="1" applyAlignment="1">
      <alignment vertical="center"/>
    </xf>
    <xf numFmtId="0" fontId="0" fillId="0" borderId="51" xfId="0" applyBorder="1"/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29" fillId="0" borderId="0" xfId="0" applyFont="1" applyAlignment="1">
      <alignment horizontal="right"/>
    </xf>
    <xf numFmtId="0" fontId="3" fillId="0" borderId="0" xfId="0" applyFont="1" applyBorder="1" applyAlignment="1"/>
    <xf numFmtId="0" fontId="0" fillId="0" borderId="26" xfId="0" applyBorder="1"/>
    <xf numFmtId="0" fontId="0" fillId="0" borderId="27" xfId="0" applyBorder="1"/>
    <xf numFmtId="0" fontId="0" fillId="0" borderId="26" xfId="0" applyBorder="1" applyAlignment="1"/>
    <xf numFmtId="0" fontId="0" fillId="0" borderId="27" xfId="0" applyBorder="1" applyAlignment="1"/>
    <xf numFmtId="0" fontId="0" fillId="0" borderId="54" xfId="0" applyBorder="1"/>
    <xf numFmtId="0" fontId="0" fillId="0" borderId="55" xfId="0" applyBorder="1"/>
    <xf numFmtId="0" fontId="3" fillId="5" borderId="2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165" fontId="0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1" fontId="0" fillId="0" borderId="5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164" fontId="0" fillId="0" borderId="0" xfId="0" applyNumberFormat="1" applyBorder="1" applyAlignment="1" applyProtection="1">
      <alignment horizontal="center" vertical="center"/>
    </xf>
    <xf numFmtId="1" fontId="0" fillId="0" borderId="0" xfId="0" applyNumberFormat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center" vertical="center" wrapText="1"/>
    </xf>
    <xf numFmtId="1" fontId="0" fillId="0" borderId="3" xfId="0" applyNumberForma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1" fontId="0" fillId="0" borderId="3" xfId="0" applyNumberFormat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horizontal="center"/>
    </xf>
    <xf numFmtId="1" fontId="0" fillId="6" borderId="61" xfId="0" applyNumberFormat="1" applyFill="1" applyBorder="1" applyAlignment="1" applyProtection="1">
      <alignment horizontal="center"/>
      <protection locked="0"/>
    </xf>
    <xf numFmtId="1" fontId="0" fillId="6" borderId="62" xfId="0" applyNumberFormat="1" applyFill="1" applyBorder="1" applyAlignment="1" applyProtection="1">
      <alignment horizontal="center"/>
      <protection locked="0"/>
    </xf>
    <xf numFmtId="1" fontId="0" fillId="6" borderId="65" xfId="0" applyNumberFormat="1" applyFill="1" applyBorder="1" applyAlignment="1" applyProtection="1">
      <alignment horizontal="center"/>
      <protection locked="0"/>
    </xf>
    <xf numFmtId="0" fontId="0" fillId="6" borderId="73" xfId="0" applyFill="1" applyBorder="1" applyAlignment="1" applyProtection="1">
      <alignment horizontal="center" wrapText="1"/>
      <protection locked="0"/>
    </xf>
    <xf numFmtId="0" fontId="0" fillId="6" borderId="71" xfId="0" applyFill="1" applyBorder="1" applyAlignment="1" applyProtection="1">
      <alignment horizontal="center" wrapText="1"/>
      <protection locked="0"/>
    </xf>
    <xf numFmtId="0" fontId="0" fillId="6" borderId="72" xfId="0" applyFill="1" applyBorder="1" applyAlignment="1" applyProtection="1">
      <alignment horizontal="center" wrapText="1"/>
      <protection locked="0"/>
    </xf>
    <xf numFmtId="0" fontId="0" fillId="6" borderId="74" xfId="0" applyFill="1" applyBorder="1" applyAlignment="1" applyProtection="1">
      <alignment horizontal="center" wrapText="1"/>
      <protection locked="0"/>
    </xf>
    <xf numFmtId="0" fontId="0" fillId="6" borderId="47" xfId="0" applyFill="1" applyBorder="1" applyAlignment="1" applyProtection="1">
      <alignment horizontal="center" wrapText="1"/>
      <protection locked="0"/>
    </xf>
    <xf numFmtId="0" fontId="0" fillId="6" borderId="43" xfId="0" applyFill="1" applyBorder="1" applyAlignment="1" applyProtection="1">
      <alignment horizontal="center" wrapText="1"/>
      <protection locked="0"/>
    </xf>
    <xf numFmtId="1" fontId="0" fillId="0" borderId="0" xfId="0" applyNumberFormat="1" applyFont="1" applyBorder="1" applyAlignment="1" applyProtection="1">
      <alignment horizontal="left" vertical="center" wrapText="1"/>
      <protection locked="0"/>
    </xf>
    <xf numFmtId="1" fontId="0" fillId="0" borderId="0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Border="1"/>
    <xf numFmtId="0" fontId="3" fillId="5" borderId="45" xfId="0" applyFont="1" applyFill="1" applyBorder="1" applyAlignment="1">
      <alignment horizontal="center" vertical="center" wrapText="1"/>
    </xf>
    <xf numFmtId="0" fontId="3" fillId="5" borderId="31" xfId="0" applyFont="1" applyFill="1" applyBorder="1" applyAlignment="1">
      <alignment horizontal="center" vertical="center" wrapText="1"/>
    </xf>
    <xf numFmtId="0" fontId="3" fillId="5" borderId="44" xfId="0" applyFont="1" applyFill="1" applyBorder="1" applyAlignment="1">
      <alignment horizontal="center" vertical="center" wrapText="1"/>
    </xf>
    <xf numFmtId="0" fontId="3" fillId="5" borderId="34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56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9" xfId="0" applyFont="1" applyFill="1" applyBorder="1" applyAlignment="1">
      <alignment horizontal="center" vertical="center" wrapText="1"/>
    </xf>
    <xf numFmtId="0" fontId="0" fillId="6" borderId="66" xfId="0" applyFill="1" applyBorder="1" applyProtection="1">
      <protection locked="0"/>
    </xf>
    <xf numFmtId="0" fontId="0" fillId="6" borderId="69" xfId="0" applyFill="1" applyBorder="1" applyProtection="1">
      <protection locked="0"/>
    </xf>
    <xf numFmtId="0" fontId="0" fillId="6" borderId="63" xfId="0" applyFill="1" applyBorder="1" applyProtection="1">
      <protection locked="0"/>
    </xf>
    <xf numFmtId="0" fontId="0" fillId="6" borderId="70" xfId="0" applyFill="1" applyBorder="1" applyProtection="1">
      <protection locked="0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3" fillId="5" borderId="24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6" borderId="57" xfId="0" applyFill="1" applyBorder="1" applyProtection="1">
      <protection locked="0"/>
    </xf>
    <xf numFmtId="0" fontId="0" fillId="6" borderId="58" xfId="0" applyFill="1" applyBorder="1" applyProtection="1">
      <protection locked="0"/>
    </xf>
    <xf numFmtId="0" fontId="0" fillId="6" borderId="67" xfId="0" applyFill="1" applyBorder="1" applyProtection="1">
      <protection locked="0"/>
    </xf>
    <xf numFmtId="0" fontId="0" fillId="6" borderId="68" xfId="0" applyFill="1" applyBorder="1" applyProtection="1">
      <protection locked="0"/>
    </xf>
    <xf numFmtId="14" fontId="0" fillId="6" borderId="59" xfId="0" applyNumberFormat="1" applyFill="1" applyBorder="1" applyAlignment="1" applyProtection="1">
      <protection locked="0"/>
    </xf>
    <xf numFmtId="14" fontId="0" fillId="6" borderId="60" xfId="0" applyNumberFormat="1" applyFill="1" applyBorder="1" applyAlignment="1" applyProtection="1">
      <protection locked="0"/>
    </xf>
    <xf numFmtId="14" fontId="0" fillId="6" borderId="64" xfId="0" applyNumberFormat="1" applyFill="1" applyBorder="1" applyAlignment="1" applyProtection="1">
      <protection locked="0"/>
    </xf>
    <xf numFmtId="0" fontId="0" fillId="0" borderId="0" xfId="0" applyAlignment="1" applyProtection="1">
      <alignment horizontal="center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4" fillId="0" borderId="23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1" xfId="0" applyBorder="1" applyProtection="1"/>
    <xf numFmtId="0" fontId="0" fillId="0" borderId="24" xfId="0" applyBorder="1" applyAlignment="1" applyProtection="1">
      <alignment horizontal="right" vertical="center"/>
    </xf>
    <xf numFmtId="0" fontId="0" fillId="0" borderId="25" xfId="0" applyBorder="1" applyAlignment="1" applyProtection="1">
      <alignment horizontal="right" vertical="center"/>
    </xf>
    <xf numFmtId="164" fontId="3" fillId="0" borderId="26" xfId="0" applyNumberFormat="1" applyFont="1" applyBorder="1" applyAlignment="1" applyProtection="1">
      <alignment horizontal="center" vertical="center"/>
    </xf>
    <xf numFmtId="164" fontId="3" fillId="0" borderId="27" xfId="0" applyNumberFormat="1" applyFont="1" applyBorder="1" applyAlignment="1" applyProtection="1">
      <alignment horizontal="center" vertical="center"/>
    </xf>
    <xf numFmtId="0" fontId="0" fillId="0" borderId="18" xfId="0" applyBorder="1" applyProtection="1"/>
    <xf numFmtId="0" fontId="4" fillId="0" borderId="32" xfId="0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left" vertical="center"/>
    </xf>
    <xf numFmtId="1" fontId="3" fillId="0" borderId="26" xfId="0" applyNumberFormat="1" applyFont="1" applyBorder="1" applyAlignment="1" applyProtection="1">
      <alignment horizontal="center" vertical="center"/>
    </xf>
    <xf numFmtId="1" fontId="3" fillId="0" borderId="27" xfId="0" applyNumberFormat="1" applyFont="1" applyBorder="1" applyAlignment="1" applyProtection="1">
      <alignment horizontal="center" vertical="center"/>
    </xf>
    <xf numFmtId="0" fontId="4" fillId="0" borderId="21" xfId="0" applyFont="1" applyFill="1" applyBorder="1" applyAlignment="1" applyProtection="1">
      <alignment horizontal="left" vertical="center"/>
    </xf>
    <xf numFmtId="0" fontId="4" fillId="0" borderId="22" xfId="0" applyFont="1" applyFill="1" applyBorder="1" applyAlignment="1" applyProtection="1">
      <alignment horizontal="left" vertical="center"/>
    </xf>
    <xf numFmtId="0" fontId="4" fillId="0" borderId="23" xfId="0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 wrapText="1"/>
      <protection locked="0"/>
    </xf>
    <xf numFmtId="0" fontId="0" fillId="0" borderId="19" xfId="0" applyBorder="1" applyAlignment="1" applyProtection="1">
      <alignment horizontal="left" vertical="center" wrapText="1"/>
      <protection locked="0"/>
    </xf>
    <xf numFmtId="0" fontId="0" fillId="0" borderId="20" xfId="0" applyBorder="1" applyAlignment="1" applyProtection="1">
      <alignment horizontal="left" vertical="center" wrapText="1"/>
      <protection locked="0"/>
    </xf>
    <xf numFmtId="0" fontId="0" fillId="0" borderId="15" xfId="0" applyBorder="1" applyAlignment="1" applyProtection="1">
      <alignment horizontal="right" vertical="center"/>
    </xf>
    <xf numFmtId="0" fontId="0" fillId="0" borderId="17" xfId="0" applyBorder="1" applyAlignment="1" applyProtection="1">
      <alignment horizontal="right" vertical="center"/>
    </xf>
    <xf numFmtId="0" fontId="0" fillId="0" borderId="30" xfId="0" applyBorder="1" applyAlignment="1" applyProtection="1">
      <alignment horizontal="left" vertical="center"/>
    </xf>
    <xf numFmtId="0" fontId="9" fillId="0" borderId="30" xfId="0" applyFont="1" applyBorder="1" applyAlignment="1" applyProtection="1">
      <alignment vertical="center" wrapText="1"/>
    </xf>
    <xf numFmtId="0" fontId="9" fillId="0" borderId="30" xfId="0" applyFont="1" applyBorder="1" applyAlignment="1" applyProtection="1">
      <alignment wrapText="1"/>
    </xf>
    <xf numFmtId="0" fontId="0" fillId="0" borderId="31" xfId="0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14" fontId="0" fillId="0" borderId="30" xfId="0" applyNumberFormat="1" applyBorder="1" applyAlignment="1" applyProtection="1">
      <alignment horizontal="center" wrapText="1"/>
    </xf>
    <xf numFmtId="0" fontId="0" fillId="0" borderId="30" xfId="0" applyBorder="1" applyAlignment="1" applyProtection="1">
      <alignment horizontal="center" wrapText="1"/>
    </xf>
    <xf numFmtId="164" fontId="3" fillId="0" borderId="28" xfId="0" applyNumberFormat="1" applyFont="1" applyBorder="1" applyAlignment="1" applyProtection="1">
      <alignment horizontal="center" vertical="center"/>
    </xf>
    <xf numFmtId="164" fontId="3" fillId="0" borderId="29" xfId="0" applyNumberFormat="1" applyFont="1" applyBorder="1" applyAlignment="1" applyProtection="1">
      <alignment horizontal="center" vertical="center"/>
    </xf>
    <xf numFmtId="1" fontId="9" fillId="0" borderId="4" xfId="0" applyNumberFormat="1" applyFont="1" applyBorder="1" applyAlignment="1" applyProtection="1">
      <alignment vertical="center" wrapText="1"/>
    </xf>
    <xf numFmtId="0" fontId="9" fillId="0" borderId="4" xfId="0" applyFont="1" applyBorder="1" applyAlignment="1" applyProtection="1">
      <alignment vertical="center" wrapText="1"/>
    </xf>
    <xf numFmtId="0" fontId="0" fillId="0" borderId="0" xfId="0" applyBorder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center" vertical="center" wrapText="1"/>
    </xf>
    <xf numFmtId="164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 applyProtection="1">
      <alignment horizontal="center" wrapText="1"/>
      <protection locked="0"/>
    </xf>
    <xf numFmtId="0" fontId="0" fillId="0" borderId="0" xfId="0" applyBorder="1" applyAlignment="1" applyProtection="1">
      <alignment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5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0" fillId="0" borderId="1" xfId="0" applyBorder="1" applyAlignment="1" applyProtection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14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16" fillId="0" borderId="35" xfId="0" applyFont="1" applyBorder="1" applyAlignment="1" applyProtection="1">
      <alignment vertical="center" wrapText="1"/>
    </xf>
    <xf numFmtId="0" fontId="16" fillId="0" borderId="36" xfId="0" applyFont="1" applyBorder="1" applyAlignment="1" applyProtection="1">
      <alignment vertical="center" wrapText="1"/>
    </xf>
    <xf numFmtId="0" fontId="16" fillId="0" borderId="37" xfId="0" applyFont="1" applyBorder="1" applyAlignment="1" applyProtection="1">
      <alignment vertical="center" wrapText="1"/>
    </xf>
    <xf numFmtId="0" fontId="16" fillId="0" borderId="20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38" xfId="0" applyFont="1" applyBorder="1" applyAlignment="1" applyProtection="1">
      <alignment vertical="center" wrapText="1"/>
    </xf>
    <xf numFmtId="0" fontId="16" fillId="0" borderId="32" xfId="0" applyFont="1" applyBorder="1" applyAlignment="1" applyProtection="1">
      <alignment vertical="center" wrapText="1"/>
    </xf>
    <xf numFmtId="0" fontId="16" fillId="0" borderId="33" xfId="0" applyFont="1" applyBorder="1" applyAlignment="1" applyProtection="1">
      <alignment vertical="center" wrapText="1"/>
    </xf>
    <xf numFmtId="0" fontId="17" fillId="0" borderId="39" xfId="0" applyFont="1" applyBorder="1" applyAlignment="1" applyProtection="1">
      <alignment vertical="center" wrapText="1"/>
    </xf>
    <xf numFmtId="0" fontId="17" fillId="0" borderId="40" xfId="0" applyFont="1" applyBorder="1" applyAlignment="1" applyProtection="1">
      <alignment vertical="center" wrapText="1"/>
    </xf>
    <xf numFmtId="0" fontId="17" fillId="0" borderId="41" xfId="0" applyFont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left" vertical="center"/>
    </xf>
    <xf numFmtId="0" fontId="16" fillId="0" borderId="26" xfId="0" applyFont="1" applyBorder="1" applyAlignment="1" applyProtection="1">
      <alignment vertical="center" wrapText="1"/>
    </xf>
    <xf numFmtId="0" fontId="16" fillId="0" borderId="42" xfId="0" applyFont="1" applyBorder="1" applyAlignment="1" applyProtection="1">
      <alignment vertical="center" wrapText="1"/>
    </xf>
    <xf numFmtId="0" fontId="16" fillId="0" borderId="27" xfId="0" applyFont="1" applyBorder="1" applyAlignment="1" applyProtection="1">
      <alignment vertical="center" wrapText="1"/>
    </xf>
    <xf numFmtId="0" fontId="16" fillId="0" borderId="43" xfId="0" applyFont="1" applyBorder="1" applyAlignment="1" applyProtection="1">
      <alignment vertical="center" wrapText="1"/>
      <protection locked="0"/>
    </xf>
    <xf numFmtId="0" fontId="16" fillId="0" borderId="3" xfId="0" applyFont="1" applyBorder="1" applyAlignment="1" applyProtection="1">
      <alignment vertical="center" wrapText="1"/>
      <protection locked="0"/>
    </xf>
    <xf numFmtId="0" fontId="18" fillId="0" borderId="44" xfId="0" applyFont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wrapText="1"/>
    </xf>
    <xf numFmtId="0" fontId="0" fillId="0" borderId="45" xfId="0" applyBorder="1" applyAlignment="1" applyProtection="1">
      <alignment vertical="center"/>
      <protection locked="0"/>
    </xf>
    <xf numFmtId="0" fontId="0" fillId="0" borderId="24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0" fillId="0" borderId="44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46" xfId="0" applyBorder="1" applyAlignment="1" applyProtection="1">
      <alignment vertical="center"/>
      <protection locked="0"/>
    </xf>
    <xf numFmtId="0" fontId="0" fillId="0" borderId="47" xfId="0" applyBorder="1" applyAlignment="1" applyProtection="1">
      <alignment vertical="center"/>
      <protection locked="0"/>
    </xf>
    <xf numFmtId="0" fontId="0" fillId="0" borderId="43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6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52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20" fillId="0" borderId="0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wrapText="1"/>
    </xf>
    <xf numFmtId="0" fontId="0" fillId="0" borderId="42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0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vertical="center" wrapText="1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 wrapText="1"/>
    </xf>
    <xf numFmtId="0" fontId="16" fillId="2" borderId="45" xfId="0" applyFont="1" applyFill="1" applyBorder="1" applyAlignment="1">
      <alignment horizontal="center" vertical="center" wrapText="1"/>
    </xf>
    <xf numFmtId="0" fontId="16" fillId="2" borderId="24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16" fillId="2" borderId="46" xfId="0" applyFont="1" applyFill="1" applyBorder="1" applyAlignment="1">
      <alignment horizontal="center" vertical="center" wrapText="1"/>
    </xf>
    <xf numFmtId="0" fontId="16" fillId="2" borderId="47" xfId="0" applyFont="1" applyFill="1" applyBorder="1" applyAlignment="1">
      <alignment horizontal="center" vertical="center" wrapText="1"/>
    </xf>
    <xf numFmtId="0" fontId="16" fillId="2" borderId="43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6" fillId="2" borderId="44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0" fontId="25" fillId="0" borderId="18" xfId="0" applyFont="1" applyBorder="1" applyAlignment="1">
      <alignment horizontal="left" vertical="center" wrapText="1"/>
    </xf>
    <xf numFmtId="0" fontId="25" fillId="0" borderId="20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16" fillId="0" borderId="18" xfId="0" applyFont="1" applyBorder="1" applyAlignment="1">
      <alignment horizontal="left" vertical="top" wrapText="1"/>
    </xf>
    <xf numFmtId="0" fontId="16" fillId="0" borderId="19" xfId="0" applyFont="1" applyBorder="1" applyAlignment="1">
      <alignment horizontal="left" vertical="top" wrapText="1"/>
    </xf>
    <xf numFmtId="0" fontId="16" fillId="0" borderId="2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center"/>
    </xf>
    <xf numFmtId="0" fontId="16" fillId="0" borderId="35" xfId="0" applyFont="1" applyBorder="1" applyAlignment="1">
      <alignment vertical="center" wrapText="1"/>
    </xf>
    <xf numFmtId="0" fontId="16" fillId="0" borderId="36" xfId="0" applyFont="1" applyBorder="1" applyAlignment="1">
      <alignment vertical="center" wrapText="1"/>
    </xf>
    <xf numFmtId="0" fontId="16" fillId="0" borderId="37" xfId="0" applyFont="1" applyBorder="1" applyAlignment="1">
      <alignment vertical="center" wrapText="1"/>
    </xf>
    <xf numFmtId="0" fontId="16" fillId="0" borderId="38" xfId="0" applyFont="1" applyBorder="1" applyAlignment="1">
      <alignment vertical="center" wrapText="1"/>
    </xf>
    <xf numFmtId="0" fontId="16" fillId="0" borderId="32" xfId="0" applyFont="1" applyBorder="1" applyAlignment="1">
      <alignment vertical="center" wrapText="1"/>
    </xf>
    <xf numFmtId="0" fontId="16" fillId="0" borderId="33" xfId="0" applyFont="1" applyBorder="1" applyAlignment="1">
      <alignment vertical="center" wrapText="1"/>
    </xf>
    <xf numFmtId="0" fontId="17" fillId="0" borderId="39" xfId="0" applyFont="1" applyBorder="1" applyAlignment="1">
      <alignment vertical="center" wrapText="1"/>
    </xf>
    <xf numFmtId="0" fontId="17" fillId="0" borderId="40" xfId="0" applyFont="1" applyBorder="1" applyAlignment="1">
      <alignment vertical="center" wrapText="1"/>
    </xf>
    <xf numFmtId="0" fontId="17" fillId="0" borderId="41" xfId="0" applyFont="1" applyBorder="1" applyAlignment="1">
      <alignment vertical="center" wrapText="1"/>
    </xf>
    <xf numFmtId="0" fontId="16" fillId="0" borderId="26" xfId="0" applyFont="1" applyBorder="1" applyAlignment="1">
      <alignment vertical="center" wrapText="1"/>
    </xf>
    <xf numFmtId="0" fontId="16" fillId="0" borderId="42" xfId="0" applyFont="1" applyBorder="1" applyAlignment="1">
      <alignment vertical="center" wrapText="1"/>
    </xf>
    <xf numFmtId="0" fontId="16" fillId="0" borderId="27" xfId="0" applyFont="1" applyBorder="1" applyAlignment="1">
      <alignment vertical="center" wrapText="1"/>
    </xf>
    <xf numFmtId="0" fontId="18" fillId="0" borderId="44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54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485775</xdr:colOff>
      <xdr:row>67</xdr:row>
      <xdr:rowOff>47625</xdr:rowOff>
    </xdr:from>
    <xdr:to>
      <xdr:col>24</xdr:col>
      <xdr:colOff>457200</xdr:colOff>
      <xdr:row>69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9B0C0EC-3F5F-486C-A107-29D56E69D160}"/>
            </a:ext>
          </a:extLst>
        </xdr:cNvPr>
        <xdr:cNvSpPr txBox="1">
          <a:spLocks noChangeArrowheads="1"/>
        </xdr:cNvSpPr>
      </xdr:nvSpPr>
      <xdr:spPr bwMode="auto">
        <a:xfrm>
          <a:off x="7429500" y="14201775"/>
          <a:ext cx="2266950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ms-MY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27</xdr:col>
      <xdr:colOff>238125</xdr:colOff>
      <xdr:row>65</xdr:row>
      <xdr:rowOff>47625</xdr:rowOff>
    </xdr:from>
    <xdr:to>
      <xdr:col>29</xdr:col>
      <xdr:colOff>209550</xdr:colOff>
      <xdr:row>67</xdr:row>
      <xdr:rowOff>9525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6C6FB7FA-C05E-4D9B-ACFC-9A4BA53FF5D2}"/>
            </a:ext>
          </a:extLst>
        </xdr:cNvPr>
        <xdr:cNvSpPr txBox="1">
          <a:spLocks noChangeArrowheads="1"/>
        </xdr:cNvSpPr>
      </xdr:nvSpPr>
      <xdr:spPr bwMode="auto">
        <a:xfrm>
          <a:off x="10477500" y="13820775"/>
          <a:ext cx="485775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ms-MY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INDUKSI%20CIAST\INDUKSI%20PPL\Induksi%20PPL%202016\BORANG\03.JPK%20P02%20Laporan%20Penilaian%20Keseluruhan%20PIND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02"/>
    </sheetNames>
    <sheetDataSet>
      <sheetData sheetId="0">
        <row r="4">
          <cell r="S4" t="str">
            <v>LENGKAP</v>
          </cell>
        </row>
        <row r="5">
          <cell r="S5" t="str">
            <v>TIDAK LENGKAP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81F5D9-7B03-4142-B3E3-B77A1907F86A}">
  <sheetPr>
    <pageSetUpPr fitToPage="1"/>
  </sheetPr>
  <dimension ref="A1:Y29"/>
  <sheetViews>
    <sheetView view="pageBreakPreview" zoomScale="90" zoomScaleNormal="100" zoomScaleSheetLayoutView="90" workbookViewId="0">
      <selection activeCell="U5" sqref="U5:W5"/>
    </sheetView>
  </sheetViews>
  <sheetFormatPr defaultColWidth="8.7109375" defaultRowHeight="15" x14ac:dyDescent="0.25"/>
  <cols>
    <col min="1" max="1" width="3" customWidth="1"/>
    <col min="2" max="2" width="5.85546875" style="158" customWidth="1"/>
    <col min="3" max="3" width="16.7109375" style="176" customWidth="1"/>
    <col min="4" max="4" width="1.42578125" style="176" customWidth="1"/>
    <col min="5" max="5" width="15.28515625" style="176" customWidth="1"/>
    <col min="6" max="6" width="12.5703125" style="176" customWidth="1"/>
    <col min="7" max="7" width="1.85546875" style="176" customWidth="1"/>
    <col min="8" max="8" width="13.5703125" style="176" customWidth="1"/>
    <col min="9" max="9" width="8.28515625" style="177" customWidth="1"/>
    <col min="10" max="10" width="1.42578125" style="177" customWidth="1"/>
    <col min="11" max="11" width="6.5703125" style="177" customWidth="1"/>
    <col min="12" max="12" width="1.85546875" style="177" customWidth="1"/>
    <col min="13" max="13" width="5.140625" style="177" customWidth="1"/>
    <col min="14" max="15" width="7.7109375" style="177" customWidth="1"/>
    <col min="16" max="16" width="5.5703125" style="177" customWidth="1"/>
    <col min="17" max="17" width="1.85546875" style="177" customWidth="1"/>
    <col min="18" max="18" width="7.7109375" style="177" customWidth="1"/>
    <col min="19" max="19" width="5.85546875" style="177" customWidth="1"/>
    <col min="20" max="20" width="1.140625" style="177" customWidth="1"/>
    <col min="21" max="21" width="7.5703125" style="177" customWidth="1"/>
    <col min="22" max="22" width="7.85546875" style="177" customWidth="1"/>
    <col min="23" max="23" width="7.7109375" customWidth="1"/>
    <col min="24" max="24" width="11.85546875" customWidth="1"/>
    <col min="25" max="25" width="2.85546875" customWidth="1"/>
  </cols>
  <sheetData>
    <row r="1" spans="1:25" ht="15.75" thickTop="1" x14ac:dyDescent="0.25">
      <c r="A1" s="37"/>
      <c r="B1" s="159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160" t="s">
        <v>182</v>
      </c>
    </row>
    <row r="2" spans="1:25" ht="15.75" thickBot="1" x14ac:dyDescent="0.3">
      <c r="A2" s="42"/>
      <c r="B2" s="222" t="s">
        <v>183</v>
      </c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X2" s="161"/>
      <c r="Y2" s="44"/>
    </row>
    <row r="3" spans="1:25" ht="15" customHeight="1" thickTop="1" thickBot="1" x14ac:dyDescent="0.3">
      <c r="A3" s="42"/>
      <c r="B3" s="162" t="s">
        <v>184</v>
      </c>
      <c r="C3" s="163"/>
      <c r="D3" s="43" t="s">
        <v>2</v>
      </c>
      <c r="E3" s="223" t="s">
        <v>219</v>
      </c>
      <c r="F3" s="224"/>
      <c r="G3" s="43"/>
      <c r="H3" s="164" t="s">
        <v>185</v>
      </c>
      <c r="I3" s="165"/>
      <c r="J3" s="43" t="s">
        <v>2</v>
      </c>
      <c r="K3" s="223" t="s">
        <v>222</v>
      </c>
      <c r="L3" s="224"/>
      <c r="M3" s="224"/>
      <c r="N3" s="224"/>
      <c r="O3" s="224"/>
      <c r="P3" s="224"/>
      <c r="Q3" s="43"/>
      <c r="R3" s="166" t="s">
        <v>186</v>
      </c>
      <c r="S3" s="163"/>
      <c r="T3" s="43" t="s">
        <v>2</v>
      </c>
      <c r="U3" s="227"/>
      <c r="V3" s="228"/>
      <c r="W3" s="229"/>
      <c r="X3" s="43"/>
      <c r="Y3" s="44"/>
    </row>
    <row r="4" spans="1:25" ht="15" customHeight="1" thickTop="1" thickBot="1" x14ac:dyDescent="0.3">
      <c r="A4" s="42"/>
      <c r="B4" s="162" t="s">
        <v>187</v>
      </c>
      <c r="C4" s="163"/>
      <c r="D4" s="43" t="s">
        <v>2</v>
      </c>
      <c r="E4" s="225" t="s">
        <v>221</v>
      </c>
      <c r="F4" s="226"/>
      <c r="G4" s="43"/>
      <c r="H4" s="162" t="s">
        <v>188</v>
      </c>
      <c r="I4" s="163"/>
      <c r="J4" s="43" t="s">
        <v>2</v>
      </c>
      <c r="K4" s="223" t="s">
        <v>220</v>
      </c>
      <c r="L4" s="224"/>
      <c r="M4" s="224"/>
      <c r="N4" s="224"/>
      <c r="O4" s="224"/>
      <c r="P4" s="224"/>
      <c r="Q4" s="43"/>
      <c r="R4" s="167" t="s">
        <v>189</v>
      </c>
      <c r="S4" s="143"/>
      <c r="T4" s="43" t="s">
        <v>2</v>
      </c>
      <c r="U4" s="227"/>
      <c r="V4" s="228"/>
      <c r="W4" s="229"/>
      <c r="X4" s="43"/>
      <c r="Y4" s="44"/>
    </row>
    <row r="5" spans="1:25" ht="15" customHeight="1" thickTop="1" thickBot="1" x14ac:dyDescent="0.3">
      <c r="A5" s="42"/>
      <c r="B5" s="162" t="s">
        <v>85</v>
      </c>
      <c r="C5" s="163"/>
      <c r="D5" s="43" t="s">
        <v>2</v>
      </c>
      <c r="E5" s="214"/>
      <c r="F5" s="215"/>
      <c r="G5" s="43"/>
      <c r="H5" s="162" t="s">
        <v>86</v>
      </c>
      <c r="I5" s="163"/>
      <c r="J5" s="43" t="s">
        <v>2</v>
      </c>
      <c r="K5" s="193"/>
      <c r="L5" s="194"/>
      <c r="M5" s="194"/>
      <c r="N5" s="194"/>
      <c r="O5" s="194"/>
      <c r="P5" s="195"/>
      <c r="Q5" s="43"/>
      <c r="R5" s="162" t="s">
        <v>190</v>
      </c>
      <c r="S5" s="163"/>
      <c r="T5" s="43" t="s">
        <v>2</v>
      </c>
      <c r="U5" s="190" t="s">
        <v>227</v>
      </c>
      <c r="V5" s="191"/>
      <c r="W5" s="192"/>
      <c r="X5" s="43"/>
      <c r="Y5" s="44"/>
    </row>
    <row r="6" spans="1:25" ht="15" customHeight="1" thickTop="1" thickBot="1" x14ac:dyDescent="0.3">
      <c r="A6" s="42"/>
      <c r="B6" s="162" t="s">
        <v>191</v>
      </c>
      <c r="C6" s="163"/>
      <c r="D6" s="43" t="s">
        <v>2</v>
      </c>
      <c r="E6" s="216"/>
      <c r="F6" s="217"/>
      <c r="G6" s="43"/>
      <c r="H6" s="43"/>
      <c r="I6" s="43"/>
      <c r="J6" s="43"/>
      <c r="K6" s="196"/>
      <c r="L6" s="197"/>
      <c r="M6" s="197"/>
      <c r="N6" s="197"/>
      <c r="O6" s="197"/>
      <c r="P6" s="198"/>
      <c r="Q6" s="43"/>
      <c r="R6" s="43"/>
      <c r="S6" s="43"/>
      <c r="T6" s="43"/>
      <c r="U6" s="43"/>
      <c r="V6" s="43"/>
      <c r="W6" s="43"/>
      <c r="X6" s="43"/>
      <c r="Y6" s="44"/>
    </row>
    <row r="7" spans="1:25" ht="9.9499999999999993" customHeight="1" x14ac:dyDescent="0.25">
      <c r="A7" s="42"/>
      <c r="B7" s="120"/>
      <c r="C7" s="95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4"/>
    </row>
    <row r="8" spans="1:25" ht="29.25" customHeight="1" x14ac:dyDescent="0.25">
      <c r="A8" s="42"/>
      <c r="B8" s="218" t="s">
        <v>8</v>
      </c>
      <c r="C8" s="209" t="s">
        <v>49</v>
      </c>
      <c r="D8" s="204" t="s">
        <v>192</v>
      </c>
      <c r="E8" s="220"/>
      <c r="F8" s="220"/>
      <c r="G8" s="220"/>
      <c r="H8" s="205"/>
      <c r="I8" s="211" t="s">
        <v>193</v>
      </c>
      <c r="J8" s="212"/>
      <c r="K8" s="211" t="s">
        <v>111</v>
      </c>
      <c r="L8" s="213"/>
      <c r="M8" s="213"/>
      <c r="N8" s="213"/>
      <c r="O8" s="213"/>
      <c r="P8" s="213"/>
      <c r="Q8" s="213"/>
      <c r="R8" s="213"/>
      <c r="S8" s="213"/>
      <c r="T8" s="213"/>
      <c r="U8" s="213"/>
      <c r="V8" s="212"/>
      <c r="W8" s="204" t="s">
        <v>194</v>
      </c>
      <c r="X8" s="205"/>
      <c r="Y8" s="44"/>
    </row>
    <row r="9" spans="1:25" ht="14.45" customHeight="1" x14ac:dyDescent="0.25">
      <c r="A9" s="42"/>
      <c r="B9" s="218"/>
      <c r="C9" s="210"/>
      <c r="D9" s="206"/>
      <c r="E9" s="221"/>
      <c r="F9" s="221"/>
      <c r="G9" s="221"/>
      <c r="H9" s="207"/>
      <c r="I9" s="204" t="s">
        <v>195</v>
      </c>
      <c r="J9" s="205"/>
      <c r="K9" s="208" t="s">
        <v>196</v>
      </c>
      <c r="L9" s="208"/>
      <c r="M9" s="208"/>
      <c r="N9" s="208"/>
      <c r="O9" s="208"/>
      <c r="P9" s="208" t="s">
        <v>197</v>
      </c>
      <c r="Q9" s="208"/>
      <c r="R9" s="208"/>
      <c r="S9" s="208"/>
      <c r="T9" s="208"/>
      <c r="U9" s="208"/>
      <c r="V9" s="209" t="s">
        <v>198</v>
      </c>
      <c r="W9" s="206"/>
      <c r="X9" s="207"/>
      <c r="Y9" s="44"/>
    </row>
    <row r="10" spans="1:25" x14ac:dyDescent="0.25">
      <c r="A10" s="42"/>
      <c r="B10" s="219"/>
      <c r="C10" s="210"/>
      <c r="D10" s="206"/>
      <c r="E10" s="221"/>
      <c r="F10" s="221"/>
      <c r="G10" s="221"/>
      <c r="H10" s="207"/>
      <c r="I10" s="206"/>
      <c r="J10" s="207"/>
      <c r="K10" s="168">
        <v>1</v>
      </c>
      <c r="L10" s="209">
        <v>2</v>
      </c>
      <c r="M10" s="209"/>
      <c r="N10" s="168">
        <v>3</v>
      </c>
      <c r="O10" s="168">
        <v>4</v>
      </c>
      <c r="P10" s="204">
        <v>1</v>
      </c>
      <c r="Q10" s="205"/>
      <c r="R10" s="168">
        <v>2</v>
      </c>
      <c r="S10" s="209">
        <v>3</v>
      </c>
      <c r="T10" s="209"/>
      <c r="U10" s="168">
        <v>4</v>
      </c>
      <c r="V10" s="210"/>
      <c r="W10" s="206"/>
      <c r="X10" s="207"/>
      <c r="Y10" s="44"/>
    </row>
    <row r="11" spans="1:25" ht="38.450000000000003" customHeight="1" x14ac:dyDescent="0.25">
      <c r="A11" s="42"/>
      <c r="B11" s="169">
        <v>1</v>
      </c>
      <c r="C11" s="170" t="s">
        <v>199</v>
      </c>
      <c r="D11" s="199" t="s">
        <v>200</v>
      </c>
      <c r="E11" s="199"/>
      <c r="F11" s="199"/>
      <c r="G11" s="199"/>
      <c r="H11" s="199"/>
      <c r="I11" s="200"/>
      <c r="J11" s="200"/>
      <c r="K11" s="171">
        <v>76</v>
      </c>
      <c r="L11" s="201">
        <v>87</v>
      </c>
      <c r="M11" s="201"/>
      <c r="N11" s="171">
        <v>76</v>
      </c>
      <c r="O11" s="171">
        <v>84</v>
      </c>
      <c r="P11" s="202">
        <v>65</v>
      </c>
      <c r="Q11" s="202"/>
      <c r="R11" s="172">
        <v>70</v>
      </c>
      <c r="S11" s="201">
        <v>74</v>
      </c>
      <c r="T11" s="201"/>
      <c r="U11" s="171">
        <v>80</v>
      </c>
      <c r="V11" s="169" t="str">
        <f>IF(AND(K11="",P11="",I11=""),"",IF(AND($O11&lt;&gt;"",$U11&lt;&gt;"",K11&lt;&gt;"",L11&lt;&gt;"",N11&lt;&gt;"",P11&lt;&gt;"",R11&lt;&gt;"",S11&lt;&gt;"",$O11&gt;=59.5,$U11&gt;=59.5,$I11&gt;=59.5),(20%*$O11)+(60%*$U11)+(20%*$I11),"GAGAL"))</f>
        <v>GAGAL</v>
      </c>
      <c r="W11" s="203"/>
      <c r="X11" s="203"/>
      <c r="Y11" s="44"/>
    </row>
    <row r="12" spans="1:25" ht="38.450000000000003" customHeight="1" x14ac:dyDescent="0.25">
      <c r="A12" s="42"/>
      <c r="B12" s="169">
        <f>IF(C12&lt;&gt;"",B11+1,"")</f>
        <v>2</v>
      </c>
      <c r="C12" s="170" t="s">
        <v>201</v>
      </c>
      <c r="D12" s="199" t="s">
        <v>202</v>
      </c>
      <c r="E12" s="199"/>
      <c r="F12" s="199"/>
      <c r="G12" s="199"/>
      <c r="H12" s="199"/>
      <c r="I12" s="200"/>
      <c r="J12" s="200"/>
      <c r="K12" s="171"/>
      <c r="L12" s="201"/>
      <c r="M12" s="201"/>
      <c r="N12" s="171"/>
      <c r="O12" s="171"/>
      <c r="P12" s="202"/>
      <c r="Q12" s="202"/>
      <c r="R12" s="172"/>
      <c r="S12" s="201"/>
      <c r="T12" s="201"/>
      <c r="U12" s="171"/>
      <c r="V12" s="169" t="str">
        <f t="shared" ref="V12:V20" si="0">IF(AND(K12="",P12="",I12=""),"",IF(AND($O12&lt;&gt;"",$U12&lt;&gt;"",K12&lt;&gt;"",L12&lt;&gt;"",N12&lt;&gt;"",P12&lt;&gt;"",R12&lt;&gt;"",S12&lt;&gt;"",$O12&gt;=59.5,$U12&gt;=59.5,$I12&gt;=59.5),(20%*$O12)+(60%*$U12)+(20%*$I12),"GAGAL"))</f>
        <v/>
      </c>
      <c r="W12" s="203"/>
      <c r="X12" s="203"/>
      <c r="Y12" s="44"/>
    </row>
    <row r="13" spans="1:25" ht="38.450000000000003" customHeight="1" x14ac:dyDescent="0.25">
      <c r="A13" s="42"/>
      <c r="B13" s="169">
        <f t="shared" ref="B13:B20" si="1">IF(C13&lt;&gt;"",B12+1,"")</f>
        <v>3</v>
      </c>
      <c r="C13" s="170" t="s">
        <v>203</v>
      </c>
      <c r="D13" s="199" t="s">
        <v>204</v>
      </c>
      <c r="E13" s="199"/>
      <c r="F13" s="199"/>
      <c r="G13" s="199"/>
      <c r="H13" s="199"/>
      <c r="I13" s="200"/>
      <c r="J13" s="200"/>
      <c r="K13" s="171"/>
      <c r="L13" s="201"/>
      <c r="M13" s="201"/>
      <c r="N13" s="171"/>
      <c r="O13" s="171"/>
      <c r="P13" s="202"/>
      <c r="Q13" s="202"/>
      <c r="R13" s="172"/>
      <c r="S13" s="201"/>
      <c r="T13" s="201"/>
      <c r="U13" s="171"/>
      <c r="V13" s="169" t="str">
        <f t="shared" si="0"/>
        <v/>
      </c>
      <c r="W13" s="203"/>
      <c r="X13" s="203"/>
      <c r="Y13" s="44"/>
    </row>
    <row r="14" spans="1:25" ht="38.450000000000003" customHeight="1" x14ac:dyDescent="0.25">
      <c r="A14" s="42"/>
      <c r="B14" s="169">
        <f t="shared" si="1"/>
        <v>4</v>
      </c>
      <c r="C14" s="170" t="s">
        <v>205</v>
      </c>
      <c r="D14" s="199" t="s">
        <v>206</v>
      </c>
      <c r="E14" s="199"/>
      <c r="F14" s="199"/>
      <c r="G14" s="199"/>
      <c r="H14" s="199"/>
      <c r="I14" s="200"/>
      <c r="J14" s="200"/>
      <c r="K14" s="171"/>
      <c r="L14" s="201"/>
      <c r="M14" s="201"/>
      <c r="N14" s="171"/>
      <c r="O14" s="171"/>
      <c r="P14" s="202"/>
      <c r="Q14" s="202"/>
      <c r="R14" s="172"/>
      <c r="S14" s="201"/>
      <c r="T14" s="201"/>
      <c r="U14" s="171"/>
      <c r="V14" s="169" t="str">
        <f t="shared" si="0"/>
        <v/>
      </c>
      <c r="W14" s="203"/>
      <c r="X14" s="203"/>
      <c r="Y14" s="44"/>
    </row>
    <row r="15" spans="1:25" ht="38.450000000000003" customHeight="1" x14ac:dyDescent="0.25">
      <c r="A15" s="42"/>
      <c r="B15" s="169">
        <f t="shared" si="1"/>
        <v>5</v>
      </c>
      <c r="C15" s="170" t="s">
        <v>207</v>
      </c>
      <c r="D15" s="199" t="s">
        <v>208</v>
      </c>
      <c r="E15" s="199"/>
      <c r="F15" s="199"/>
      <c r="G15" s="199"/>
      <c r="H15" s="199"/>
      <c r="I15" s="200"/>
      <c r="J15" s="200"/>
      <c r="K15" s="171"/>
      <c r="L15" s="201"/>
      <c r="M15" s="201"/>
      <c r="N15" s="171"/>
      <c r="O15" s="171"/>
      <c r="P15" s="202"/>
      <c r="Q15" s="202"/>
      <c r="R15" s="172"/>
      <c r="S15" s="201"/>
      <c r="T15" s="201"/>
      <c r="U15" s="171"/>
      <c r="V15" s="169" t="str">
        <f t="shared" si="0"/>
        <v/>
      </c>
      <c r="W15" s="203"/>
      <c r="X15" s="203"/>
      <c r="Y15" s="44"/>
    </row>
    <row r="16" spans="1:25" ht="38.450000000000003" customHeight="1" x14ac:dyDescent="0.25">
      <c r="A16" s="42"/>
      <c r="B16" s="169">
        <f t="shared" si="1"/>
        <v>6</v>
      </c>
      <c r="C16" s="170" t="s">
        <v>209</v>
      </c>
      <c r="D16" s="199" t="s">
        <v>210</v>
      </c>
      <c r="E16" s="199"/>
      <c r="F16" s="199"/>
      <c r="G16" s="199"/>
      <c r="H16" s="199"/>
      <c r="I16" s="200"/>
      <c r="J16" s="200"/>
      <c r="K16" s="171"/>
      <c r="L16" s="201"/>
      <c r="M16" s="201"/>
      <c r="N16" s="171"/>
      <c r="O16" s="171"/>
      <c r="P16" s="202"/>
      <c r="Q16" s="202"/>
      <c r="R16" s="172"/>
      <c r="S16" s="201"/>
      <c r="T16" s="201"/>
      <c r="U16" s="171"/>
      <c r="V16" s="169" t="str">
        <f t="shared" si="0"/>
        <v/>
      </c>
      <c r="W16" s="203"/>
      <c r="X16" s="203"/>
      <c r="Y16" s="44"/>
    </row>
    <row r="17" spans="1:25" ht="38.450000000000003" customHeight="1" x14ac:dyDescent="0.25">
      <c r="A17" s="42"/>
      <c r="B17" s="169">
        <f t="shared" si="1"/>
        <v>7</v>
      </c>
      <c r="C17" s="170" t="s">
        <v>211</v>
      </c>
      <c r="D17" s="199" t="s">
        <v>212</v>
      </c>
      <c r="E17" s="199"/>
      <c r="F17" s="199"/>
      <c r="G17" s="199"/>
      <c r="H17" s="199"/>
      <c r="I17" s="200"/>
      <c r="J17" s="200"/>
      <c r="K17" s="171"/>
      <c r="L17" s="201"/>
      <c r="M17" s="201"/>
      <c r="N17" s="171"/>
      <c r="O17" s="171"/>
      <c r="P17" s="202"/>
      <c r="Q17" s="202"/>
      <c r="R17" s="172"/>
      <c r="S17" s="201"/>
      <c r="T17" s="201"/>
      <c r="U17" s="171"/>
      <c r="V17" s="169" t="str">
        <f t="shared" si="0"/>
        <v/>
      </c>
      <c r="W17" s="203"/>
      <c r="X17" s="203"/>
      <c r="Y17" s="44"/>
    </row>
    <row r="18" spans="1:25" ht="38.450000000000003" customHeight="1" x14ac:dyDescent="0.25">
      <c r="A18" s="42"/>
      <c r="B18" s="169">
        <f t="shared" si="1"/>
        <v>8</v>
      </c>
      <c r="C18" s="170" t="s">
        <v>213</v>
      </c>
      <c r="D18" s="199" t="s">
        <v>214</v>
      </c>
      <c r="E18" s="199"/>
      <c r="F18" s="199"/>
      <c r="G18" s="199"/>
      <c r="H18" s="199"/>
      <c r="I18" s="200"/>
      <c r="J18" s="200"/>
      <c r="K18" s="171"/>
      <c r="L18" s="201"/>
      <c r="M18" s="201"/>
      <c r="N18" s="171"/>
      <c r="O18" s="171"/>
      <c r="P18" s="202"/>
      <c r="Q18" s="202"/>
      <c r="R18" s="172"/>
      <c r="S18" s="201"/>
      <c r="T18" s="201"/>
      <c r="U18" s="171"/>
      <c r="V18" s="169" t="str">
        <f t="shared" si="0"/>
        <v/>
      </c>
      <c r="W18" s="203"/>
      <c r="X18" s="203"/>
      <c r="Y18" s="44"/>
    </row>
    <row r="19" spans="1:25" ht="38.450000000000003" customHeight="1" x14ac:dyDescent="0.25">
      <c r="A19" s="42"/>
      <c r="B19" s="169">
        <f t="shared" si="1"/>
        <v>9</v>
      </c>
      <c r="C19" s="170" t="s">
        <v>215</v>
      </c>
      <c r="D19" s="199" t="s">
        <v>216</v>
      </c>
      <c r="E19" s="199"/>
      <c r="F19" s="199"/>
      <c r="G19" s="199"/>
      <c r="H19" s="199"/>
      <c r="I19" s="200"/>
      <c r="J19" s="200"/>
      <c r="K19" s="171"/>
      <c r="L19" s="201"/>
      <c r="M19" s="201"/>
      <c r="N19" s="171"/>
      <c r="O19" s="171"/>
      <c r="P19" s="202"/>
      <c r="Q19" s="202"/>
      <c r="R19" s="172"/>
      <c r="S19" s="201"/>
      <c r="T19" s="201"/>
      <c r="U19" s="171"/>
      <c r="V19" s="169" t="str">
        <f t="shared" si="0"/>
        <v/>
      </c>
      <c r="W19" s="203"/>
      <c r="X19" s="203"/>
      <c r="Y19" s="44"/>
    </row>
    <row r="20" spans="1:25" ht="38.450000000000003" customHeight="1" x14ac:dyDescent="0.25">
      <c r="A20" s="42"/>
      <c r="B20" s="169">
        <f t="shared" si="1"/>
        <v>10</v>
      </c>
      <c r="C20" s="170" t="s">
        <v>217</v>
      </c>
      <c r="D20" s="199" t="s">
        <v>218</v>
      </c>
      <c r="E20" s="199"/>
      <c r="F20" s="199"/>
      <c r="G20" s="199"/>
      <c r="H20" s="199"/>
      <c r="I20" s="200"/>
      <c r="J20" s="200"/>
      <c r="K20" s="171"/>
      <c r="L20" s="201"/>
      <c r="M20" s="201"/>
      <c r="N20" s="171"/>
      <c r="O20" s="171"/>
      <c r="P20" s="202"/>
      <c r="Q20" s="202"/>
      <c r="R20" s="172"/>
      <c r="S20" s="201"/>
      <c r="T20" s="201"/>
      <c r="U20" s="171"/>
      <c r="V20" s="169" t="str">
        <f t="shared" si="0"/>
        <v/>
      </c>
      <c r="W20" s="203"/>
      <c r="X20" s="203"/>
      <c r="Y20" s="44"/>
    </row>
    <row r="21" spans="1:25" ht="29.45" customHeight="1" x14ac:dyDescent="0.25">
      <c r="A21" s="42"/>
      <c r="B21" s="43"/>
      <c r="C21" s="170"/>
      <c r="D21" s="189"/>
      <c r="E21" s="189"/>
      <c r="F21" s="189"/>
      <c r="G21" s="189"/>
      <c r="H21" s="189"/>
      <c r="I21" s="173"/>
      <c r="J21" s="173"/>
      <c r="K21" s="43"/>
      <c r="L21" s="189"/>
      <c r="M21" s="189"/>
      <c r="N21" s="43"/>
      <c r="O21" s="43"/>
      <c r="P21" s="189"/>
      <c r="Q21" s="189"/>
      <c r="R21" s="43"/>
      <c r="S21" s="189"/>
      <c r="T21" s="189"/>
      <c r="U21" s="43"/>
      <c r="V21" s="169" t="str">
        <f>IF(AND(K21="",P21=""),"",IF(AND($O21&lt;&gt;"",$U21&lt;&gt;"",K21&lt;&gt;"",L21&lt;&gt;"",N21&lt;&gt;"",P21&lt;&gt;"",R21&lt;&gt;"",S21&lt;&gt;"",$O21&gt;=69.5,$U21&gt;=69.5),(20%*$O21)+(80%*$U21),"GAGAL"))</f>
        <v/>
      </c>
      <c r="W21" s="189"/>
      <c r="X21" s="189"/>
      <c r="Y21" s="44"/>
    </row>
    <row r="22" spans="1:25" ht="15.6" customHeight="1" thickBot="1" x14ac:dyDescent="0.3">
      <c r="A22" s="52"/>
      <c r="B22" s="54"/>
      <c r="C22" s="54"/>
      <c r="D22" s="54"/>
      <c r="E22" s="54"/>
      <c r="F22" s="54"/>
      <c r="G22" s="54"/>
      <c r="H22" s="54"/>
      <c r="I22" s="174"/>
      <c r="J22" s="17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5"/>
    </row>
    <row r="23" spans="1:25" ht="15.75" thickTop="1" x14ac:dyDescent="0.25">
      <c r="C23" s="70"/>
      <c r="D23" s="70"/>
      <c r="E23" s="70"/>
      <c r="F23" s="70"/>
      <c r="G23" s="70"/>
      <c r="H23" s="70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95"/>
    </row>
    <row r="24" spans="1:25" x14ac:dyDescent="0.25">
      <c r="B24"/>
      <c r="R24" s="175"/>
      <c r="S24" s="175"/>
      <c r="T24" s="175"/>
      <c r="U24" s="175"/>
      <c r="V24" s="175"/>
      <c r="W24" s="95"/>
    </row>
    <row r="25" spans="1:25" x14ac:dyDescent="0.25">
      <c r="B25"/>
      <c r="R25" s="175"/>
      <c r="S25" s="175"/>
      <c r="T25" s="175"/>
      <c r="U25" s="175"/>
      <c r="V25" s="175"/>
      <c r="W25" s="95"/>
    </row>
    <row r="26" spans="1:25" x14ac:dyDescent="0.25">
      <c r="B26"/>
      <c r="R26" s="175"/>
      <c r="S26" s="175"/>
      <c r="T26" s="175"/>
      <c r="U26" s="175"/>
      <c r="V26" s="175"/>
      <c r="W26" s="95"/>
    </row>
    <row r="27" spans="1:25" ht="26.25" customHeight="1" x14ac:dyDescent="0.25">
      <c r="B27"/>
    </row>
    <row r="28" spans="1:25" x14ac:dyDescent="0.25">
      <c r="D28" s="178"/>
      <c r="E28" s="178"/>
      <c r="F28" s="178"/>
      <c r="G28" s="178"/>
    </row>
    <row r="29" spans="1:25" x14ac:dyDescent="0.25">
      <c r="D29" s="179"/>
      <c r="E29" s="179"/>
      <c r="F29" s="179"/>
      <c r="G29" s="179"/>
    </row>
  </sheetData>
  <sheetProtection algorithmName="SHA-512" hashValue="ESvfzv6MG3QCeT3zGs0iADeTX1oVI+jpQ4cHk5P972pemr23unyVl/ST+SShASf+uOP6t+ZBW0e/ZHKDAsIl3w==" saltValue="KtLQwzp/gquBvcaJdowIWQ==" spinCount="100000" sheet="1" formatCells="0" formatRows="0" selectLockedCells="1" sort="0" autoFilter="0" pivotTables="0"/>
  <mergeCells count="89">
    <mergeCell ref="B2:W2"/>
    <mergeCell ref="E3:F3"/>
    <mergeCell ref="K3:P3"/>
    <mergeCell ref="E4:F4"/>
    <mergeCell ref="K4:P4"/>
    <mergeCell ref="U3:W3"/>
    <mergeCell ref="U4:W4"/>
    <mergeCell ref="E5:F5"/>
    <mergeCell ref="E6:F6"/>
    <mergeCell ref="B8:B10"/>
    <mergeCell ref="C8:C10"/>
    <mergeCell ref="D8:H10"/>
    <mergeCell ref="W8:X10"/>
    <mergeCell ref="I9:J10"/>
    <mergeCell ref="K9:O9"/>
    <mergeCell ref="P9:U9"/>
    <mergeCell ref="V9:V10"/>
    <mergeCell ref="L10:M10"/>
    <mergeCell ref="P10:Q10"/>
    <mergeCell ref="S10:T10"/>
    <mergeCell ref="I8:J8"/>
    <mergeCell ref="K8:V8"/>
    <mergeCell ref="W12:X12"/>
    <mergeCell ref="D11:H11"/>
    <mergeCell ref="I11:J11"/>
    <mergeCell ref="L11:M11"/>
    <mergeCell ref="P11:Q11"/>
    <mergeCell ref="S11:T11"/>
    <mergeCell ref="W11:X11"/>
    <mergeCell ref="D12:H12"/>
    <mergeCell ref="I12:J12"/>
    <mergeCell ref="L12:M12"/>
    <mergeCell ref="P12:Q12"/>
    <mergeCell ref="S12:T12"/>
    <mergeCell ref="W14:X14"/>
    <mergeCell ref="D13:H13"/>
    <mergeCell ref="I13:J13"/>
    <mergeCell ref="L13:M13"/>
    <mergeCell ref="P13:Q13"/>
    <mergeCell ref="S13:T13"/>
    <mergeCell ref="W13:X13"/>
    <mergeCell ref="D14:H14"/>
    <mergeCell ref="I14:J14"/>
    <mergeCell ref="L14:M14"/>
    <mergeCell ref="P14:Q14"/>
    <mergeCell ref="S14:T14"/>
    <mergeCell ref="W16:X16"/>
    <mergeCell ref="D15:H15"/>
    <mergeCell ref="I15:J15"/>
    <mergeCell ref="L15:M15"/>
    <mergeCell ref="P15:Q15"/>
    <mergeCell ref="S15:T15"/>
    <mergeCell ref="W15:X15"/>
    <mergeCell ref="D16:H16"/>
    <mergeCell ref="I16:J16"/>
    <mergeCell ref="L16:M16"/>
    <mergeCell ref="P16:Q16"/>
    <mergeCell ref="S16:T16"/>
    <mergeCell ref="D18:H18"/>
    <mergeCell ref="I18:J18"/>
    <mergeCell ref="L18:M18"/>
    <mergeCell ref="P18:Q18"/>
    <mergeCell ref="S18:T18"/>
    <mergeCell ref="I17:J17"/>
    <mergeCell ref="L17:M17"/>
    <mergeCell ref="P17:Q17"/>
    <mergeCell ref="S17:T17"/>
    <mergeCell ref="W17:X17"/>
    <mergeCell ref="U5:W5"/>
    <mergeCell ref="K5:P6"/>
    <mergeCell ref="D20:H20"/>
    <mergeCell ref="I20:J20"/>
    <mergeCell ref="L20:M20"/>
    <mergeCell ref="P20:Q20"/>
    <mergeCell ref="S20:T20"/>
    <mergeCell ref="W20:X20"/>
    <mergeCell ref="D19:H19"/>
    <mergeCell ref="I19:J19"/>
    <mergeCell ref="L19:M19"/>
    <mergeCell ref="P19:Q19"/>
    <mergeCell ref="S19:T19"/>
    <mergeCell ref="W19:X19"/>
    <mergeCell ref="W18:X18"/>
    <mergeCell ref="D17:H17"/>
    <mergeCell ref="D21:H21"/>
    <mergeCell ref="L21:M21"/>
    <mergeCell ref="P21:Q21"/>
    <mergeCell ref="S21:T21"/>
    <mergeCell ref="W21:X21"/>
  </mergeCells>
  <conditionalFormatting sqref="B11:X20">
    <cfRule type="expression" dxfId="53" priority="3">
      <formula>$C11&lt;&gt;""</formula>
    </cfRule>
  </conditionalFormatting>
  <conditionalFormatting sqref="K11:V21">
    <cfRule type="expression" dxfId="52" priority="2">
      <formula>K11&lt;60</formula>
    </cfRule>
  </conditionalFormatting>
  <conditionalFormatting sqref="I11:J20">
    <cfRule type="cellIs" dxfId="51" priority="1" operator="lessThan">
      <formula>59.5</formula>
    </cfRule>
  </conditionalFormatting>
  <dataValidations count="1">
    <dataValidation type="list" allowBlank="1" showInputMessage="1" showErrorMessage="1" sqref="U5:W5" xr:uid="{55494B4C-F9B5-4E68-A953-BABA18E82C9A}">
      <formula1>"1,2,3,DKM,DLKM"</formula1>
    </dataValidation>
  </dataValidations>
  <pageMargins left="0.70866141732283505" right="0.70866141732283505" top="0.74803149606299202" bottom="0.74803149606299202" header="0.31496062992126" footer="0.31496062992126"/>
  <pageSetup paperSize="9" scale="7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9DD3-3764-4501-8CD0-2F190B50F19E}">
  <dimension ref="A1:P84"/>
  <sheetViews>
    <sheetView topLeftCell="A40" zoomScale="120" zoomScaleNormal="120" workbookViewId="0">
      <selection activeCell="G40" sqref="G40"/>
    </sheetView>
  </sheetViews>
  <sheetFormatPr defaultRowHeight="15" x14ac:dyDescent="0.25"/>
  <cols>
    <col min="1" max="1" width="3.85546875" style="4" customWidth="1"/>
    <col min="2" max="2" width="5" style="4" customWidth="1"/>
    <col min="3" max="3" width="3" style="4" bestFit="1" customWidth="1"/>
    <col min="4" max="4" width="31.140625" style="4" customWidth="1"/>
    <col min="5" max="5" width="1.7109375" style="4" customWidth="1"/>
    <col min="6" max="6" width="14.85546875" style="4" customWidth="1"/>
    <col min="7" max="7" width="10.7109375" style="4" customWidth="1"/>
    <col min="8" max="8" width="11.5703125" style="4" bestFit="1" customWidth="1"/>
    <col min="9" max="9" width="5.140625" style="4" customWidth="1"/>
    <col min="10" max="16384" width="9.140625" style="4"/>
  </cols>
  <sheetData>
    <row r="1" spans="1:14" ht="15.75" thickTop="1" x14ac:dyDescent="0.25">
      <c r="B1" s="21"/>
      <c r="C1" s="22"/>
      <c r="D1" s="22"/>
      <c r="E1" s="22"/>
      <c r="F1" s="22"/>
      <c r="G1" s="22"/>
      <c r="H1" s="22"/>
      <c r="I1" s="17" t="s">
        <v>71</v>
      </c>
    </row>
    <row r="2" spans="1:14" ht="18.75" customHeight="1" x14ac:dyDescent="0.35">
      <c r="A2" s="85"/>
      <c r="B2" s="19"/>
      <c r="C2" s="259" t="s">
        <v>13</v>
      </c>
      <c r="D2" s="259"/>
      <c r="E2" s="259"/>
      <c r="F2" s="259"/>
      <c r="G2" s="259"/>
      <c r="H2" s="259"/>
      <c r="I2" s="23"/>
    </row>
    <row r="3" spans="1:14" ht="23.25" customHeight="1" x14ac:dyDescent="0.25">
      <c r="B3" s="19"/>
      <c r="C3" s="85">
        <v>1</v>
      </c>
      <c r="D3" s="11" t="s">
        <v>0</v>
      </c>
      <c r="E3" s="12" t="s">
        <v>2</v>
      </c>
      <c r="F3" s="267" t="str">
        <f>IF('Kompetensi Sosial'!D19="","",'Kompetensi Sosial'!$D$19)</f>
        <v>NOR IZZATI BINTI ABU BAKAR</v>
      </c>
      <c r="G3" s="268"/>
      <c r="H3" s="268"/>
      <c r="I3" s="23"/>
    </row>
    <row r="4" spans="1:14" ht="15" customHeight="1" x14ac:dyDescent="0.25">
      <c r="B4" s="19"/>
      <c r="C4" s="85">
        <v>2</v>
      </c>
      <c r="D4" s="11" t="s">
        <v>3</v>
      </c>
      <c r="E4" s="12" t="s">
        <v>2</v>
      </c>
      <c r="F4" s="255" t="str">
        <f>IF('Kompetensi Sosial'!$C$19="","",'Kompetensi Sosial'!$C$19)</f>
        <v>951123-02-5894</v>
      </c>
      <c r="G4" s="255"/>
      <c r="H4" s="255"/>
      <c r="I4" s="23"/>
      <c r="J4" s="1"/>
      <c r="K4" s="1"/>
      <c r="L4" s="1"/>
      <c r="M4" s="1"/>
      <c r="N4" s="1"/>
    </row>
    <row r="5" spans="1:14" ht="22.5" customHeight="1" x14ac:dyDescent="0.25">
      <c r="B5" s="19"/>
      <c r="C5" s="85">
        <v>3</v>
      </c>
      <c r="D5" s="11" t="s">
        <v>4</v>
      </c>
      <c r="E5" s="12" t="s">
        <v>2</v>
      </c>
      <c r="F5" s="256" t="str">
        <f>IF('Kompetensi Sosial'!E3="","",'Kompetensi Sosial'!$E$3&amp;" &amp; "&amp;'Kompetensi Sosial'!$K$3)</f>
        <v>PD0001 &amp; PAWS ACADEMY</v>
      </c>
      <c r="G5" s="256"/>
      <c r="H5" s="256"/>
      <c r="I5" s="23"/>
      <c r="J5" s="1"/>
      <c r="K5" s="1"/>
      <c r="L5" s="1"/>
      <c r="M5" s="1"/>
      <c r="N5" s="1"/>
    </row>
    <row r="6" spans="1:14" ht="22.5" customHeight="1" x14ac:dyDescent="0.25">
      <c r="B6" s="19"/>
      <c r="C6" s="85">
        <v>4</v>
      </c>
      <c r="D6" s="11" t="s">
        <v>5</v>
      </c>
      <c r="E6" s="12" t="s">
        <v>2</v>
      </c>
      <c r="F6" s="256" t="str">
        <f>IF('Kompetensi Sosial'!E4="","",'Kompetensi Sosial'!$E$4&amp;" &amp; "&amp;'Kompetensi Sosial'!$K$4)</f>
        <v>SD0001 &amp; PAWS INC</v>
      </c>
      <c r="G6" s="256"/>
      <c r="H6" s="256"/>
      <c r="I6" s="23"/>
      <c r="J6" s="1"/>
      <c r="K6" s="1"/>
      <c r="L6" s="1"/>
      <c r="M6" s="1"/>
      <c r="N6" s="1"/>
    </row>
    <row r="7" spans="1:14" ht="15" customHeight="1" x14ac:dyDescent="0.25">
      <c r="B7" s="19"/>
      <c r="C7" s="85">
        <v>5</v>
      </c>
      <c r="D7" s="11" t="s">
        <v>223</v>
      </c>
      <c r="E7" s="12" t="s">
        <v>2</v>
      </c>
      <c r="F7" s="257" t="str">
        <f>IF('Kompetensi Sosial'!E5="","",'Kompetensi Sosial'!$E$5)</f>
        <v/>
      </c>
      <c r="G7" s="257"/>
      <c r="H7" s="257"/>
      <c r="I7" s="23"/>
    </row>
    <row r="8" spans="1:14" ht="22.5" customHeight="1" x14ac:dyDescent="0.25">
      <c r="B8" s="19"/>
      <c r="C8" s="85">
        <v>6</v>
      </c>
      <c r="D8" s="11" t="s">
        <v>224</v>
      </c>
      <c r="E8" s="12"/>
      <c r="F8" s="257" t="str">
        <f>IF('Kompetensi Sosial'!K5="","",'Kompetensi Sosial'!$K$5)</f>
        <v/>
      </c>
      <c r="G8" s="257"/>
      <c r="H8" s="257"/>
      <c r="I8" s="23"/>
    </row>
    <row r="9" spans="1:14" ht="15" customHeight="1" x14ac:dyDescent="0.25">
      <c r="B9" s="19"/>
      <c r="C9" s="85">
        <v>7</v>
      </c>
      <c r="D9" s="11" t="s">
        <v>69</v>
      </c>
      <c r="E9" s="12" t="s">
        <v>2</v>
      </c>
      <c r="F9" s="263" t="str">
        <f>IF('Kompetensi Sosial'!U3="","",'Kompetensi Sosial'!$U$3)</f>
        <v/>
      </c>
      <c r="G9" s="264"/>
      <c r="H9" s="264"/>
      <c r="I9" s="23"/>
    </row>
    <row r="10" spans="1:14" ht="15" customHeight="1" x14ac:dyDescent="0.25">
      <c r="B10" s="19"/>
      <c r="C10" s="85">
        <v>8</v>
      </c>
      <c r="D10" s="11" t="s">
        <v>68</v>
      </c>
      <c r="E10" s="56" t="s">
        <v>2</v>
      </c>
      <c r="F10" s="263" t="str">
        <f>IF('Kompetensi Sosial'!U4="","",'Kompetensi Sosial'!$U$4)</f>
        <v/>
      </c>
      <c r="G10" s="263"/>
      <c r="H10" s="263"/>
      <c r="I10" s="23"/>
    </row>
    <row r="11" spans="1:14" ht="15" customHeight="1" x14ac:dyDescent="0.25">
      <c r="B11" s="19"/>
      <c r="C11" s="85">
        <v>9</v>
      </c>
      <c r="D11" s="11" t="s">
        <v>6</v>
      </c>
      <c r="E11" s="16" t="s">
        <v>2</v>
      </c>
      <c r="F11" s="180" t="str">
        <f>'Kompetensi Sosial'!$U$5</f>
        <v>DLKM</v>
      </c>
      <c r="G11" s="24"/>
      <c r="H11" s="24"/>
      <c r="I11" s="23"/>
    </row>
    <row r="12" spans="1:14" ht="15.75" thickBot="1" x14ac:dyDescent="0.3">
      <c r="B12" s="19"/>
      <c r="C12" s="85"/>
      <c r="D12" s="12"/>
      <c r="E12" s="12"/>
      <c r="F12" s="12"/>
      <c r="G12" s="12"/>
      <c r="H12" s="12"/>
      <c r="I12" s="23"/>
    </row>
    <row r="13" spans="1:14" ht="18.75" x14ac:dyDescent="0.25">
      <c r="B13" s="19"/>
      <c r="C13" s="233" t="s">
        <v>26</v>
      </c>
      <c r="D13" s="234"/>
      <c r="E13" s="234"/>
      <c r="F13" s="234"/>
      <c r="G13" s="234"/>
      <c r="H13" s="235"/>
      <c r="I13" s="23"/>
    </row>
    <row r="14" spans="1:14" ht="31.5" customHeight="1" x14ac:dyDescent="0.25">
      <c r="B14" s="19"/>
      <c r="C14" s="20" t="s">
        <v>8</v>
      </c>
      <c r="D14" s="260" t="s">
        <v>1</v>
      </c>
      <c r="E14" s="261"/>
      <c r="F14" s="262"/>
      <c r="G14" s="35" t="s">
        <v>31</v>
      </c>
      <c r="H14" s="35" t="s">
        <v>32</v>
      </c>
      <c r="I14" s="23"/>
    </row>
    <row r="15" spans="1:14" ht="24" customHeight="1" x14ac:dyDescent="0.25">
      <c r="B15" s="19"/>
      <c r="C15" s="72">
        <v>1</v>
      </c>
      <c r="D15" s="250"/>
      <c r="E15" s="251"/>
      <c r="F15" s="252"/>
      <c r="G15" s="71">
        <v>100</v>
      </c>
      <c r="H15" s="71">
        <v>100</v>
      </c>
      <c r="I15" s="23"/>
    </row>
    <row r="16" spans="1:14" ht="24" customHeight="1" x14ac:dyDescent="0.25">
      <c r="B16" s="19"/>
      <c r="C16" s="72">
        <v>2</v>
      </c>
      <c r="D16" s="250"/>
      <c r="E16" s="251"/>
      <c r="F16" s="252"/>
      <c r="G16" s="71"/>
      <c r="H16" s="71"/>
      <c r="I16" s="23"/>
    </row>
    <row r="17" spans="2:16" ht="24" customHeight="1" x14ac:dyDescent="0.25">
      <c r="B17" s="19"/>
      <c r="C17" s="72">
        <v>3</v>
      </c>
      <c r="D17" s="250"/>
      <c r="E17" s="251"/>
      <c r="F17" s="252"/>
      <c r="G17" s="71"/>
      <c r="H17" s="71"/>
      <c r="I17" s="23"/>
    </row>
    <row r="18" spans="2:16" ht="24" customHeight="1" x14ac:dyDescent="0.25">
      <c r="B18" s="19"/>
      <c r="C18" s="72">
        <v>4</v>
      </c>
      <c r="D18" s="250"/>
      <c r="E18" s="251"/>
      <c r="F18" s="252"/>
      <c r="G18" s="71"/>
      <c r="H18" s="71"/>
      <c r="I18" s="23"/>
    </row>
    <row r="19" spans="2:16" ht="24" customHeight="1" x14ac:dyDescent="0.25">
      <c r="B19" s="19"/>
      <c r="C19" s="72">
        <v>5</v>
      </c>
      <c r="D19" s="250"/>
      <c r="E19" s="251"/>
      <c r="F19" s="252"/>
      <c r="G19" s="71"/>
      <c r="H19" s="71"/>
      <c r="I19" s="23"/>
    </row>
    <row r="20" spans="2:16" ht="24" customHeight="1" x14ac:dyDescent="0.25">
      <c r="B20" s="19"/>
      <c r="C20" s="72">
        <v>6</v>
      </c>
      <c r="D20" s="250"/>
      <c r="E20" s="251"/>
      <c r="F20" s="252"/>
      <c r="G20" s="71"/>
      <c r="H20" s="71"/>
      <c r="I20" s="23"/>
    </row>
    <row r="21" spans="2:16" ht="24" customHeight="1" x14ac:dyDescent="0.25">
      <c r="B21" s="19"/>
      <c r="C21" s="72">
        <v>7</v>
      </c>
      <c r="D21" s="250"/>
      <c r="E21" s="251"/>
      <c r="F21" s="252"/>
      <c r="G21" s="71"/>
      <c r="H21" s="71"/>
      <c r="I21" s="23"/>
    </row>
    <row r="22" spans="2:16" ht="24" customHeight="1" x14ac:dyDescent="0.25">
      <c r="B22" s="19"/>
      <c r="C22" s="72">
        <v>8</v>
      </c>
      <c r="D22" s="250"/>
      <c r="E22" s="251"/>
      <c r="F22" s="252"/>
      <c r="G22" s="71"/>
      <c r="H22" s="71"/>
      <c r="I22" s="23"/>
    </row>
    <row r="23" spans="2:16" ht="24" customHeight="1" x14ac:dyDescent="0.25">
      <c r="B23" s="19"/>
      <c r="C23" s="72">
        <v>9</v>
      </c>
      <c r="D23" s="250"/>
      <c r="E23" s="251"/>
      <c r="F23" s="252"/>
      <c r="G23" s="71"/>
      <c r="H23" s="71"/>
      <c r="I23" s="23"/>
    </row>
    <row r="24" spans="2:16" ht="24" customHeight="1" x14ac:dyDescent="0.25">
      <c r="B24" s="19"/>
      <c r="C24" s="72">
        <v>10</v>
      </c>
      <c r="D24" s="250"/>
      <c r="E24" s="251"/>
      <c r="F24" s="252"/>
      <c r="G24" s="71"/>
      <c r="H24" s="71"/>
      <c r="I24" s="23"/>
    </row>
    <row r="25" spans="2:16" ht="24" customHeight="1" x14ac:dyDescent="0.25">
      <c r="B25" s="19"/>
      <c r="C25" s="72">
        <v>11</v>
      </c>
      <c r="D25" s="250"/>
      <c r="E25" s="251"/>
      <c r="F25" s="252"/>
      <c r="G25" s="71"/>
      <c r="H25" s="71"/>
      <c r="I25" s="23"/>
    </row>
    <row r="26" spans="2:16" ht="24" customHeight="1" x14ac:dyDescent="0.25">
      <c r="B26" s="19"/>
      <c r="C26" s="72">
        <v>12</v>
      </c>
      <c r="D26" s="250"/>
      <c r="E26" s="251"/>
      <c r="F26" s="252"/>
      <c r="G26" s="71"/>
      <c r="H26" s="71"/>
      <c r="I26" s="23"/>
    </row>
    <row r="27" spans="2:16" ht="24" customHeight="1" x14ac:dyDescent="0.25">
      <c r="B27" s="19"/>
      <c r="C27" s="72">
        <v>13</v>
      </c>
      <c r="D27" s="250"/>
      <c r="E27" s="251"/>
      <c r="F27" s="252"/>
      <c r="G27" s="71"/>
      <c r="H27" s="71"/>
      <c r="I27" s="23"/>
    </row>
    <row r="28" spans="2:16" ht="24" customHeight="1" x14ac:dyDescent="0.25">
      <c r="B28" s="19"/>
      <c r="C28" s="72">
        <v>14</v>
      </c>
      <c r="D28" s="250"/>
      <c r="E28" s="251"/>
      <c r="F28" s="252"/>
      <c r="G28" s="71"/>
      <c r="H28" s="71"/>
      <c r="I28" s="23"/>
    </row>
    <row r="29" spans="2:16" ht="24" customHeight="1" x14ac:dyDescent="0.25">
      <c r="B29" s="19"/>
      <c r="C29" s="72">
        <v>15</v>
      </c>
      <c r="D29" s="250"/>
      <c r="E29" s="251"/>
      <c r="F29" s="252"/>
      <c r="G29" s="71"/>
      <c r="H29" s="71"/>
      <c r="I29" s="23"/>
    </row>
    <row r="30" spans="2:16" ht="24" customHeight="1" x14ac:dyDescent="0.25">
      <c r="B30" s="19"/>
      <c r="C30" s="72">
        <v>16</v>
      </c>
      <c r="D30" s="250"/>
      <c r="E30" s="251"/>
      <c r="F30" s="252"/>
      <c r="G30" s="71"/>
      <c r="H30" s="71"/>
      <c r="I30" s="23"/>
    </row>
    <row r="31" spans="2:16" ht="24" customHeight="1" x14ac:dyDescent="0.25">
      <c r="B31" s="19"/>
      <c r="C31" s="72">
        <v>17</v>
      </c>
      <c r="D31" s="250"/>
      <c r="E31" s="251"/>
      <c r="F31" s="252"/>
      <c r="G31" s="71"/>
      <c r="H31" s="71"/>
      <c r="I31" s="23"/>
      <c r="K31" s="230"/>
      <c r="L31" s="230"/>
      <c r="M31" s="230"/>
      <c r="N31" s="230"/>
      <c r="O31" s="230"/>
      <c r="P31" s="230"/>
    </row>
    <row r="32" spans="2:16" ht="24" customHeight="1" x14ac:dyDescent="0.25">
      <c r="B32" s="19"/>
      <c r="C32" s="72">
        <v>18</v>
      </c>
      <c r="D32" s="250"/>
      <c r="E32" s="251"/>
      <c r="F32" s="252"/>
      <c r="G32" s="71"/>
      <c r="H32" s="71"/>
      <c r="I32" s="23"/>
      <c r="N32" s="56"/>
      <c r="O32" s="56"/>
      <c r="P32" s="56"/>
    </row>
    <row r="33" spans="2:9" ht="24" customHeight="1" x14ac:dyDescent="0.25">
      <c r="B33" s="19"/>
      <c r="C33" s="72">
        <v>19</v>
      </c>
      <c r="D33" s="250"/>
      <c r="E33" s="251"/>
      <c r="F33" s="252"/>
      <c r="G33" s="71"/>
      <c r="H33" s="71"/>
      <c r="I33" s="23"/>
    </row>
    <row r="34" spans="2:9" ht="24" customHeight="1" x14ac:dyDescent="0.25">
      <c r="B34" s="19"/>
      <c r="C34" s="72">
        <v>20</v>
      </c>
      <c r="D34" s="250"/>
      <c r="E34" s="251"/>
      <c r="F34" s="252"/>
      <c r="G34" s="71"/>
      <c r="H34" s="71"/>
      <c r="I34" s="23"/>
    </row>
    <row r="35" spans="2:9" ht="18.75" customHeight="1" thickBot="1" x14ac:dyDescent="0.3">
      <c r="B35" s="19"/>
      <c r="C35" s="12"/>
      <c r="D35" s="238" t="s">
        <v>7</v>
      </c>
      <c r="E35" s="238"/>
      <c r="F35" s="258"/>
      <c r="G35" s="59">
        <f>IF($F$11=1,(SUM(G$15:G$34)/COUNTA(G$15:G$34))*0.3,IF(OR($F$11=2,$F$11=3),(SUM(G$15:G$34)/COUNTA(G$15:G$34))*0.2,(SUM(G$15:G$34)/COUNTA(G$15:G$34))*0.1))</f>
        <v>10</v>
      </c>
      <c r="H35" s="59">
        <f>IF($F$11=1,(SUM(H$15:H$34)/COUNTA(H$15:H$34))*0.7,IF(OR($F$11=2,$F$11=3),(SUM(H$15:H$34)/COUNTA(H$15:H$34))*0.4,(SUM(H$15:H$34)/COUNTA(H$15:H$34))*0.3))</f>
        <v>30</v>
      </c>
      <c r="I35" s="23"/>
    </row>
    <row r="36" spans="2:9" ht="18.75" customHeight="1" thickBot="1" x14ac:dyDescent="0.3">
      <c r="B36" s="25"/>
      <c r="C36" s="26"/>
      <c r="D36" s="253" t="s">
        <v>11</v>
      </c>
      <c r="E36" s="253"/>
      <c r="F36" s="254"/>
      <c r="G36" s="265">
        <f>SUM($G$35:$H$35)</f>
        <v>40</v>
      </c>
      <c r="H36" s="266"/>
      <c r="I36" s="27"/>
    </row>
    <row r="37" spans="2:9" ht="16.5" thickTop="1" thickBot="1" x14ac:dyDescent="0.3">
      <c r="B37" s="21"/>
      <c r="C37" s="22"/>
      <c r="D37" s="22"/>
      <c r="E37" s="22"/>
      <c r="F37" s="22"/>
      <c r="G37" s="22"/>
      <c r="H37" s="22"/>
      <c r="I37" s="28"/>
    </row>
    <row r="38" spans="2:9" ht="18.75" x14ac:dyDescent="0.25">
      <c r="B38" s="19"/>
      <c r="C38" s="233" t="s">
        <v>9</v>
      </c>
      <c r="D38" s="234"/>
      <c r="E38" s="234"/>
      <c r="F38" s="234"/>
      <c r="G38" s="234"/>
      <c r="H38" s="235"/>
      <c r="I38" s="23"/>
    </row>
    <row r="39" spans="2:9" ht="30" x14ac:dyDescent="0.25">
      <c r="B39" s="19"/>
      <c r="C39" s="236"/>
      <c r="D39" s="236"/>
      <c r="E39" s="236"/>
      <c r="F39" s="236"/>
      <c r="G39" s="6" t="s">
        <v>14</v>
      </c>
      <c r="H39" s="7" t="s">
        <v>10</v>
      </c>
      <c r="I39" s="23"/>
    </row>
    <row r="40" spans="2:9" x14ac:dyDescent="0.25">
      <c r="B40" s="19"/>
      <c r="C40" s="237" t="s">
        <v>35</v>
      </c>
      <c r="D40" s="237"/>
      <c r="E40" s="237"/>
      <c r="F40" s="237"/>
      <c r="G40" s="71"/>
      <c r="H40" s="60">
        <f>$G40*0.1</f>
        <v>0</v>
      </c>
      <c r="I40" s="23"/>
    </row>
    <row r="41" spans="2:9" ht="15.75" thickBot="1" x14ac:dyDescent="0.3">
      <c r="B41" s="19"/>
      <c r="C41" s="237" t="s">
        <v>36</v>
      </c>
      <c r="D41" s="237"/>
      <c r="E41" s="237"/>
      <c r="F41" s="237"/>
      <c r="G41" s="3"/>
      <c r="H41" s="61">
        <f>$G41*0.3</f>
        <v>0</v>
      </c>
      <c r="I41" s="23"/>
    </row>
    <row r="42" spans="2:9" ht="18.75" customHeight="1" thickBot="1" x14ac:dyDescent="0.3">
      <c r="B42" s="19"/>
      <c r="C42" s="12"/>
      <c r="D42" s="238" t="s">
        <v>24</v>
      </c>
      <c r="E42" s="238"/>
      <c r="F42" s="239"/>
      <c r="G42" s="240">
        <f>IF($F$11=1,"TIDAK BERKENAAN",SUM($H$40:$H$41))</f>
        <v>0</v>
      </c>
      <c r="H42" s="241"/>
      <c r="I42" s="23"/>
    </row>
    <row r="43" spans="2:9" ht="15.75" thickBot="1" x14ac:dyDescent="0.3">
      <c r="B43" s="19"/>
      <c r="C43" s="12"/>
      <c r="D43" s="12"/>
      <c r="E43" s="12"/>
      <c r="F43" s="12"/>
      <c r="G43" s="12"/>
      <c r="H43" s="12"/>
      <c r="I43" s="23"/>
    </row>
    <row r="44" spans="2:9" ht="18.75" x14ac:dyDescent="0.25">
      <c r="B44" s="19"/>
      <c r="C44" s="233" t="s">
        <v>12</v>
      </c>
      <c r="D44" s="234"/>
      <c r="E44" s="234"/>
      <c r="F44" s="234"/>
      <c r="G44" s="234"/>
      <c r="H44" s="235"/>
      <c r="I44" s="23"/>
    </row>
    <row r="45" spans="2:9" ht="30" x14ac:dyDescent="0.25">
      <c r="B45" s="19"/>
      <c r="C45" s="236"/>
      <c r="D45" s="236"/>
      <c r="E45" s="236"/>
      <c r="F45" s="236"/>
      <c r="G45" s="69" t="s">
        <v>14</v>
      </c>
      <c r="H45" s="72" t="s">
        <v>10</v>
      </c>
      <c r="I45" s="23"/>
    </row>
    <row r="46" spans="2:9" ht="15.75" thickBot="1" x14ac:dyDescent="0.3">
      <c r="B46" s="19"/>
      <c r="C46" s="237" t="s">
        <v>27</v>
      </c>
      <c r="D46" s="237"/>
      <c r="E46" s="237"/>
      <c r="F46" s="237"/>
      <c r="G46" s="3"/>
      <c r="H46" s="61">
        <f>$G$46*0.2</f>
        <v>0</v>
      </c>
      <c r="I46" s="23"/>
    </row>
    <row r="47" spans="2:9" ht="18.75" customHeight="1" thickBot="1" x14ac:dyDescent="0.3">
      <c r="B47" s="19"/>
      <c r="C47" s="12"/>
      <c r="D47" s="12"/>
      <c r="E47" s="12"/>
      <c r="F47" s="14" t="s">
        <v>15</v>
      </c>
      <c r="G47" s="240">
        <f>IF($F$11&lt;4,"TIDAK BERKENAAN",$H$46)</f>
        <v>0</v>
      </c>
      <c r="H47" s="241"/>
      <c r="I47" s="23"/>
    </row>
    <row r="48" spans="2:9" ht="15.75" thickBot="1" x14ac:dyDescent="0.3">
      <c r="B48" s="19"/>
      <c r="C48" s="12"/>
      <c r="D48" s="12"/>
      <c r="E48" s="12"/>
      <c r="F48" s="12"/>
      <c r="G48" s="12"/>
      <c r="H48" s="12"/>
      <c r="I48" s="23"/>
    </row>
    <row r="49" spans="2:9" ht="18.75" x14ac:dyDescent="0.25">
      <c r="B49" s="19"/>
      <c r="C49" s="233" t="s">
        <v>16</v>
      </c>
      <c r="D49" s="234"/>
      <c r="E49" s="234"/>
      <c r="F49" s="234"/>
      <c r="G49" s="234"/>
      <c r="H49" s="235"/>
      <c r="I49" s="23"/>
    </row>
    <row r="50" spans="2:9" ht="30" x14ac:dyDescent="0.25">
      <c r="B50" s="19"/>
      <c r="C50" s="236"/>
      <c r="D50" s="236"/>
      <c r="E50" s="236"/>
      <c r="F50" s="236"/>
      <c r="G50" s="6" t="s">
        <v>14</v>
      </c>
      <c r="H50" s="7" t="s">
        <v>10</v>
      </c>
      <c r="I50" s="23"/>
    </row>
    <row r="51" spans="2:9" x14ac:dyDescent="0.25">
      <c r="B51" s="19"/>
      <c r="C51" s="237" t="s">
        <v>76</v>
      </c>
      <c r="D51" s="237"/>
      <c r="E51" s="237"/>
      <c r="F51" s="237"/>
      <c r="G51" s="188">
        <f>'Kompetensi Sosial'!I19</f>
        <v>0</v>
      </c>
      <c r="H51" s="73">
        <f>G51*0.2</f>
        <v>0</v>
      </c>
      <c r="I51" s="23"/>
    </row>
    <row r="52" spans="2:9" x14ac:dyDescent="0.25">
      <c r="B52" s="19"/>
      <c r="C52" s="237" t="s">
        <v>37</v>
      </c>
      <c r="D52" s="237"/>
      <c r="E52" s="237"/>
      <c r="F52" s="237"/>
      <c r="G52" s="71">
        <f>'Kompetensi Sosial'!O19</f>
        <v>0</v>
      </c>
      <c r="H52" s="60">
        <f>$G52*0.2</f>
        <v>0</v>
      </c>
      <c r="I52" s="23"/>
    </row>
    <row r="53" spans="2:9" ht="15.75" thickBot="1" x14ac:dyDescent="0.3">
      <c r="B53" s="19"/>
      <c r="C53" s="237" t="s">
        <v>38</v>
      </c>
      <c r="D53" s="237"/>
      <c r="E53" s="237"/>
      <c r="F53" s="237"/>
      <c r="G53" s="3">
        <f>'Kompetensi Sosial'!U19</f>
        <v>0</v>
      </c>
      <c r="H53" s="61">
        <f>$G53*0.6</f>
        <v>0</v>
      </c>
      <c r="I53" s="23"/>
    </row>
    <row r="54" spans="2:9" ht="18.75" customHeight="1" thickBot="1" x14ac:dyDescent="0.3">
      <c r="B54" s="19"/>
      <c r="C54" s="12"/>
      <c r="D54" s="238" t="s">
        <v>23</v>
      </c>
      <c r="E54" s="238"/>
      <c r="F54" s="239"/>
      <c r="G54" s="240" t="str">
        <f>IF(OR(G51&lt;60,G52&lt;60,G53&lt;60),"GAGAL",SUM($H$51:$H$53))</f>
        <v>GAGAL</v>
      </c>
      <c r="H54" s="241"/>
      <c r="I54" s="23"/>
    </row>
    <row r="55" spans="2:9" ht="16.5" customHeight="1" thickBot="1" x14ac:dyDescent="0.3">
      <c r="B55" s="19"/>
      <c r="C55" s="12"/>
      <c r="D55" s="14"/>
      <c r="E55" s="14"/>
      <c r="F55" s="14"/>
      <c r="G55" s="30"/>
      <c r="H55" s="30"/>
      <c r="I55" s="23"/>
    </row>
    <row r="56" spans="2:9" ht="18.75" customHeight="1" thickBot="1" x14ac:dyDescent="0.3">
      <c r="B56" s="19"/>
      <c r="C56" s="247" t="s">
        <v>30</v>
      </c>
      <c r="D56" s="248"/>
      <c r="E56" s="248"/>
      <c r="F56" s="248"/>
      <c r="G56" s="248"/>
      <c r="H56" s="249"/>
      <c r="I56" s="23"/>
    </row>
    <row r="57" spans="2:9" ht="15" customHeight="1" thickBot="1" x14ac:dyDescent="0.3">
      <c r="B57" s="19"/>
      <c r="C57" s="237" t="s">
        <v>70</v>
      </c>
      <c r="D57" s="237"/>
      <c r="E57" s="237"/>
      <c r="F57" s="237"/>
      <c r="G57" s="231" t="s">
        <v>225</v>
      </c>
      <c r="H57" s="232"/>
      <c r="I57" s="23"/>
    </row>
    <row r="58" spans="2:9" ht="17.25" customHeight="1" thickBot="1" x14ac:dyDescent="0.3">
      <c r="B58" s="19"/>
      <c r="C58" s="33"/>
      <c r="D58" s="34"/>
      <c r="E58" s="31"/>
      <c r="F58" s="31"/>
      <c r="G58" s="32"/>
      <c r="H58" s="32"/>
      <c r="I58" s="23"/>
    </row>
    <row r="59" spans="2:9" ht="18.75" customHeight="1" thickBot="1" x14ac:dyDescent="0.3">
      <c r="B59" s="19"/>
      <c r="C59" s="233" t="s">
        <v>33</v>
      </c>
      <c r="D59" s="234"/>
      <c r="E59" s="234"/>
      <c r="F59" s="234"/>
      <c r="G59" s="243"/>
      <c r="H59" s="244"/>
      <c r="I59" s="23"/>
    </row>
    <row r="60" spans="2:9" ht="18.75" customHeight="1" thickBot="1" x14ac:dyDescent="0.3">
      <c r="B60" s="19"/>
      <c r="C60" s="237" t="s">
        <v>21</v>
      </c>
      <c r="D60" s="237"/>
      <c r="E60" s="237"/>
      <c r="F60" s="242"/>
      <c r="G60" s="245">
        <f>IF($F$11=1,$G$36,IF(1&lt;$F$11&lt;4,SUM($G$36,$G$42),SUM($G$36,$G$42,$G$47)))</f>
        <v>40</v>
      </c>
      <c r="H60" s="246"/>
      <c r="I60" s="23"/>
    </row>
    <row r="61" spans="2:9" ht="18.75" customHeight="1" thickBot="1" x14ac:dyDescent="0.3">
      <c r="B61" s="19"/>
      <c r="C61" s="237" t="s">
        <v>22</v>
      </c>
      <c r="D61" s="237"/>
      <c r="E61" s="237"/>
      <c r="F61" s="242"/>
      <c r="G61" s="231" t="s">
        <v>225</v>
      </c>
      <c r="H61" s="232"/>
      <c r="I61" s="23"/>
    </row>
    <row r="62" spans="2:9" ht="15.75" thickBot="1" x14ac:dyDescent="0.3">
      <c r="B62" s="19"/>
      <c r="C62" s="12"/>
      <c r="D62" s="12"/>
      <c r="E62" s="12"/>
      <c r="F62" s="12"/>
      <c r="G62" s="12"/>
      <c r="H62" s="12"/>
      <c r="I62" s="23"/>
    </row>
    <row r="63" spans="2:9" ht="18.75" x14ac:dyDescent="0.25">
      <c r="B63" s="19"/>
      <c r="C63" s="233" t="s">
        <v>34</v>
      </c>
      <c r="D63" s="234"/>
      <c r="E63" s="234"/>
      <c r="F63" s="234"/>
      <c r="G63" s="234"/>
      <c r="H63" s="235"/>
      <c r="I63" s="23"/>
    </row>
    <row r="64" spans="2:9" x14ac:dyDescent="0.25">
      <c r="B64" s="19"/>
      <c r="C64" s="12"/>
      <c r="D64" s="12"/>
      <c r="E64" s="12"/>
      <c r="F64" s="12"/>
      <c r="G64" s="12"/>
      <c r="H64" s="12"/>
      <c r="I64" s="23"/>
    </row>
    <row r="65" spans="2:9" x14ac:dyDescent="0.25">
      <c r="B65" s="19"/>
      <c r="C65" s="12"/>
      <c r="D65" s="12"/>
      <c r="E65" s="12"/>
      <c r="F65" s="12"/>
      <c r="G65" s="12"/>
      <c r="H65" s="12"/>
      <c r="I65" s="23"/>
    </row>
    <row r="66" spans="2:9" x14ac:dyDescent="0.25">
      <c r="B66" s="19"/>
      <c r="C66" s="12"/>
      <c r="D66" s="12"/>
      <c r="E66" s="12"/>
      <c r="F66" s="12"/>
      <c r="G66" s="12"/>
      <c r="H66" s="12"/>
      <c r="I66" s="23"/>
    </row>
    <row r="67" spans="2:9" x14ac:dyDescent="0.25">
      <c r="B67" s="19"/>
      <c r="C67" s="12"/>
      <c r="D67" s="12"/>
      <c r="E67" s="12"/>
      <c r="F67" s="12"/>
      <c r="G67" s="12"/>
      <c r="H67" s="12"/>
      <c r="I67" s="23"/>
    </row>
    <row r="68" spans="2:9" x14ac:dyDescent="0.25">
      <c r="B68" s="18"/>
      <c r="C68" s="9"/>
      <c r="D68" s="9"/>
      <c r="E68" s="12"/>
      <c r="F68" s="9"/>
      <c r="G68" s="9"/>
      <c r="H68" s="9"/>
      <c r="I68" s="23"/>
    </row>
    <row r="69" spans="2:9" x14ac:dyDescent="0.25">
      <c r="B69" s="19" t="s">
        <v>17</v>
      </c>
      <c r="C69" s="12"/>
      <c r="D69" s="12"/>
      <c r="E69" s="15"/>
      <c r="F69" s="12" t="s">
        <v>20</v>
      </c>
      <c r="G69" s="12"/>
      <c r="H69" s="12"/>
      <c r="I69" s="29"/>
    </row>
    <row r="70" spans="2:9" x14ac:dyDescent="0.25">
      <c r="B70" s="19" t="s">
        <v>18</v>
      </c>
      <c r="C70" s="12"/>
      <c r="D70" s="67"/>
      <c r="E70" s="12"/>
      <c r="F70" s="67" t="s">
        <v>18</v>
      </c>
      <c r="G70" s="67"/>
      <c r="H70" s="67"/>
      <c r="I70" s="36"/>
    </row>
    <row r="71" spans="2:9" x14ac:dyDescent="0.25">
      <c r="B71" s="19" t="s">
        <v>19</v>
      </c>
      <c r="C71" s="12"/>
      <c r="D71" s="67"/>
      <c r="E71" s="12"/>
      <c r="F71" s="67" t="s">
        <v>19</v>
      </c>
      <c r="G71" s="67"/>
      <c r="H71" s="67"/>
      <c r="I71" s="36"/>
    </row>
    <row r="72" spans="2:9" x14ac:dyDescent="0.25">
      <c r="B72" s="19"/>
      <c r="C72" s="12"/>
      <c r="D72" s="12"/>
      <c r="E72" s="12"/>
      <c r="F72" s="12"/>
      <c r="G72" s="12"/>
      <c r="H72" s="12"/>
      <c r="I72" s="23"/>
    </row>
    <row r="73" spans="2:9" x14ac:dyDescent="0.25">
      <c r="B73" s="19"/>
      <c r="C73" s="12"/>
      <c r="D73" s="12"/>
      <c r="E73" s="12"/>
      <c r="F73" s="12"/>
      <c r="G73" s="12"/>
      <c r="H73" s="12"/>
      <c r="I73" s="23"/>
    </row>
    <row r="74" spans="2:9" x14ac:dyDescent="0.25">
      <c r="B74" s="19"/>
      <c r="C74" s="12"/>
      <c r="D74" s="12"/>
      <c r="E74" s="12"/>
      <c r="F74" s="12"/>
      <c r="G74" s="12"/>
      <c r="H74" s="12"/>
      <c r="I74" s="23"/>
    </row>
    <row r="75" spans="2:9" x14ac:dyDescent="0.25">
      <c r="B75" s="19"/>
      <c r="C75" s="12"/>
      <c r="D75" s="12"/>
      <c r="E75" s="12"/>
      <c r="F75" s="12"/>
      <c r="G75" s="12"/>
      <c r="H75" s="12"/>
      <c r="I75" s="23"/>
    </row>
    <row r="76" spans="2:9" x14ac:dyDescent="0.25">
      <c r="B76" s="19"/>
      <c r="C76" s="12"/>
      <c r="D76" s="12"/>
      <c r="E76" s="12"/>
      <c r="F76" s="12"/>
      <c r="G76" s="12"/>
      <c r="H76" s="12"/>
      <c r="I76" s="23"/>
    </row>
    <row r="77" spans="2:9" x14ac:dyDescent="0.25">
      <c r="B77" s="18"/>
      <c r="C77" s="9"/>
      <c r="D77" s="9"/>
      <c r="E77" s="15"/>
      <c r="F77" s="12"/>
      <c r="G77" s="12"/>
      <c r="H77" s="12"/>
      <c r="I77" s="23"/>
    </row>
    <row r="78" spans="2:9" x14ac:dyDescent="0.25">
      <c r="B78" s="19" t="s">
        <v>25</v>
      </c>
      <c r="C78" s="12"/>
      <c r="D78" s="12"/>
      <c r="E78" s="12"/>
      <c r="F78" s="12"/>
      <c r="G78" s="12"/>
      <c r="H78" s="12"/>
      <c r="I78" s="23"/>
    </row>
    <row r="79" spans="2:9" x14ac:dyDescent="0.25">
      <c r="B79" s="19" t="s">
        <v>18</v>
      </c>
      <c r="C79" s="12"/>
      <c r="D79" s="67"/>
      <c r="E79" s="12"/>
      <c r="F79" s="12"/>
      <c r="G79" s="12"/>
      <c r="H79" s="12"/>
      <c r="I79" s="23"/>
    </row>
    <row r="80" spans="2:9" x14ac:dyDescent="0.25">
      <c r="B80" s="19" t="s">
        <v>19</v>
      </c>
      <c r="C80" s="12"/>
      <c r="D80" s="67"/>
      <c r="E80" s="12"/>
      <c r="F80" s="12"/>
      <c r="G80" s="12"/>
      <c r="H80" s="12"/>
      <c r="I80" s="23"/>
    </row>
    <row r="81" spans="2:9" ht="15.75" thickBot="1" x14ac:dyDescent="0.3">
      <c r="B81" s="25"/>
      <c r="C81" s="26"/>
      <c r="D81" s="26"/>
      <c r="E81" s="26"/>
      <c r="F81" s="26"/>
      <c r="G81" s="26"/>
      <c r="H81" s="26"/>
      <c r="I81" s="27"/>
    </row>
    <row r="82" spans="2:9" ht="15.75" thickTop="1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</sheetData>
  <sheetProtection algorithmName="SHA-512" hashValue="AbmNNEcvOvZIKgZa1EJ+Ak0k58HAgmCCgUbeZTn9Dt0knFbru0SoanEt4tD0dBSWPC/oaQlc1R6WXZkYFxaxeA==" saltValue="Qamzi+PlEKChl7uvcw4diQ==" spinCount="100000" sheet="1" formatCells="0" formatRows="0" insertRows="0" deleteRows="0" selectLockedCells="1"/>
  <mergeCells count="63">
    <mergeCell ref="D15:F15"/>
    <mergeCell ref="C2:H2"/>
    <mergeCell ref="F3:H3"/>
    <mergeCell ref="F4:H4"/>
    <mergeCell ref="F5:H5"/>
    <mergeCell ref="F6:H6"/>
    <mergeCell ref="F7:H7"/>
    <mergeCell ref="F8:H8"/>
    <mergeCell ref="F9:H9"/>
    <mergeCell ref="F10:H10"/>
    <mergeCell ref="C13:H13"/>
    <mergeCell ref="D14:F14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36:F36"/>
    <mergeCell ref="G36:H36"/>
    <mergeCell ref="D28:F28"/>
    <mergeCell ref="D29:F29"/>
    <mergeCell ref="D30:F30"/>
    <mergeCell ref="D31:F31"/>
    <mergeCell ref="O31:P31"/>
    <mergeCell ref="D32:F32"/>
    <mergeCell ref="D33:F33"/>
    <mergeCell ref="D34:F34"/>
    <mergeCell ref="D35:F35"/>
    <mergeCell ref="K31:L31"/>
    <mergeCell ref="M31:N31"/>
    <mergeCell ref="C38:H38"/>
    <mergeCell ref="C39:F39"/>
    <mergeCell ref="C40:F40"/>
    <mergeCell ref="C41:F41"/>
    <mergeCell ref="D42:F42"/>
    <mergeCell ref="G42:H42"/>
    <mergeCell ref="C56:H56"/>
    <mergeCell ref="C44:H44"/>
    <mergeCell ref="C45:F45"/>
    <mergeCell ref="C46:F46"/>
    <mergeCell ref="G47:H47"/>
    <mergeCell ref="C49:H49"/>
    <mergeCell ref="C50:F50"/>
    <mergeCell ref="C51:F51"/>
    <mergeCell ref="C52:F52"/>
    <mergeCell ref="C53:F53"/>
    <mergeCell ref="D54:F54"/>
    <mergeCell ref="G54:H54"/>
    <mergeCell ref="C63:H63"/>
    <mergeCell ref="C57:F57"/>
    <mergeCell ref="G57:H57"/>
    <mergeCell ref="C59:H59"/>
    <mergeCell ref="C60:F60"/>
    <mergeCell ref="G60:H60"/>
    <mergeCell ref="C61:F61"/>
    <mergeCell ref="G61:H61"/>
  </mergeCells>
  <conditionalFormatting sqref="G15:H34">
    <cfRule type="cellIs" dxfId="10" priority="5" operator="lessThan">
      <formula>59.5</formula>
    </cfRule>
  </conditionalFormatting>
  <conditionalFormatting sqref="G40:G41">
    <cfRule type="cellIs" dxfId="9" priority="4" operator="lessThan">
      <formula>60</formula>
    </cfRule>
  </conditionalFormatting>
  <conditionalFormatting sqref="G46">
    <cfRule type="cellIs" dxfId="8" priority="3" operator="lessThan">
      <formula>59</formula>
    </cfRule>
  </conditionalFormatting>
  <conditionalFormatting sqref="G51:G53">
    <cfRule type="cellIs" dxfId="7" priority="2" operator="lessThan">
      <formula>59.5</formula>
    </cfRule>
  </conditionalFormatting>
  <conditionalFormatting sqref="G60:H60">
    <cfRule type="cellIs" dxfId="6" priority="1" operator="lessThan">
      <formula>59</formula>
    </cfRule>
  </conditionalFormatting>
  <dataValidations count="4">
    <dataValidation type="list" allowBlank="1" showInputMessage="1" showErrorMessage="1" sqref="G57:H57" xr:uid="{09B93FF1-4157-47B6-A698-F2C5F81157F0}">
      <formula1>"SILA PILIH,LENGKAP,TIDAK LENGKAP"</formula1>
    </dataValidation>
    <dataValidation type="list" allowBlank="1" showInputMessage="1" showErrorMessage="1" sqref="A2" xr:uid="{F07D1AC6-C166-423F-AA7B-E3CA4AF305A8}">
      <formula1>"LAMA,BARU"</formula1>
    </dataValidation>
    <dataValidation type="decimal" allowBlank="1" showInputMessage="1" showErrorMessage="1" promptTitle="Masukkan markah sebenar" prompt="Sila masukkan markah sebenar/asal perantis" sqref="G15:H34" xr:uid="{DBFA96D2-E268-486A-981A-E9CBE2A7C35A}">
      <formula1>0</formula1>
      <formula2>100</formula2>
    </dataValidation>
    <dataValidation type="list" allowBlank="1" showInputMessage="1" showErrorMessage="1" sqref="G61:H61" xr:uid="{F5066350-03B3-44C5-9BF1-CD061E1C58F4}">
      <formula1>"SILA PILIH, TERAMPIL, BELUM TERAMPIL"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89" fitToHeight="2" orientation="portrait" r:id="rId1"/>
  <headerFooter>
    <oddFooter>Page &amp;P of &amp;N</oddFooter>
  </headerFooter>
  <rowBreaks count="1" manualBreakCount="1">
    <brk id="36" min="1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D773D-2E27-4F81-8012-2A5B1E36DB4A}">
  <dimension ref="A1:P84"/>
  <sheetViews>
    <sheetView zoomScale="120" zoomScaleNormal="120" workbookViewId="0">
      <selection activeCell="G40" sqref="G40"/>
    </sheetView>
  </sheetViews>
  <sheetFormatPr defaultRowHeight="15" x14ac:dyDescent="0.25"/>
  <cols>
    <col min="1" max="1" width="3.85546875" style="4" customWidth="1"/>
    <col min="2" max="2" width="5" style="4" customWidth="1"/>
    <col min="3" max="3" width="3" style="4" bestFit="1" customWidth="1"/>
    <col min="4" max="4" width="31.140625" style="4" customWidth="1"/>
    <col min="5" max="5" width="1.7109375" style="4" customWidth="1"/>
    <col min="6" max="6" width="14.85546875" style="4" customWidth="1"/>
    <col min="7" max="7" width="10.7109375" style="4" customWidth="1"/>
    <col min="8" max="8" width="11.5703125" style="4" bestFit="1" customWidth="1"/>
    <col min="9" max="9" width="5.140625" style="4" customWidth="1"/>
    <col min="10" max="16384" width="9.140625" style="4"/>
  </cols>
  <sheetData>
    <row r="1" spans="1:14" ht="15.75" thickTop="1" x14ac:dyDescent="0.25">
      <c r="B1" s="21"/>
      <c r="C1" s="22"/>
      <c r="D1" s="22"/>
      <c r="E1" s="22"/>
      <c r="F1" s="22"/>
      <c r="G1" s="22"/>
      <c r="H1" s="22"/>
      <c r="I1" s="17" t="s">
        <v>71</v>
      </c>
    </row>
    <row r="2" spans="1:14" ht="18.75" customHeight="1" x14ac:dyDescent="0.35">
      <c r="A2" s="85"/>
      <c r="B2" s="19"/>
      <c r="C2" s="259" t="s">
        <v>13</v>
      </c>
      <c r="D2" s="259"/>
      <c r="E2" s="259"/>
      <c r="F2" s="259"/>
      <c r="G2" s="259"/>
      <c r="H2" s="259"/>
      <c r="I2" s="23"/>
    </row>
    <row r="3" spans="1:14" ht="23.25" customHeight="1" x14ac:dyDescent="0.25">
      <c r="B3" s="19"/>
      <c r="C3" s="85">
        <v>1</v>
      </c>
      <c r="D3" s="11" t="s">
        <v>0</v>
      </c>
      <c r="E3" s="12" t="s">
        <v>2</v>
      </c>
      <c r="F3" s="267" t="str">
        <f>IF('Kompetensi Sosial'!D20="","",'Kompetensi Sosial'!$D$20)</f>
        <v>NEESA FATHIRAH BINTI ISMAIL</v>
      </c>
      <c r="G3" s="268"/>
      <c r="H3" s="268"/>
      <c r="I3" s="23"/>
    </row>
    <row r="4" spans="1:14" ht="15" customHeight="1" x14ac:dyDescent="0.25">
      <c r="B4" s="19"/>
      <c r="C4" s="85">
        <v>2</v>
      </c>
      <c r="D4" s="11" t="s">
        <v>3</v>
      </c>
      <c r="E4" s="12" t="s">
        <v>2</v>
      </c>
      <c r="F4" s="255" t="str">
        <f>IF('Kompetensi Sosial'!$C$20="","",'Kompetensi Sosial'!$C$20)</f>
        <v>950903-01-6898</v>
      </c>
      <c r="G4" s="255"/>
      <c r="H4" s="255"/>
      <c r="I4" s="23"/>
      <c r="J4" s="1"/>
      <c r="K4" s="1"/>
      <c r="L4" s="1"/>
      <c r="M4" s="1"/>
      <c r="N4" s="1"/>
    </row>
    <row r="5" spans="1:14" ht="22.5" customHeight="1" x14ac:dyDescent="0.25">
      <c r="B5" s="19"/>
      <c r="C5" s="85">
        <v>3</v>
      </c>
      <c r="D5" s="11" t="s">
        <v>4</v>
      </c>
      <c r="E5" s="12" t="s">
        <v>2</v>
      </c>
      <c r="F5" s="256" t="str">
        <f>IF('Kompetensi Sosial'!E3="","",'Kompetensi Sosial'!$E$3&amp;" &amp; "&amp;'Kompetensi Sosial'!$K$3)</f>
        <v>PD0001 &amp; PAWS ACADEMY</v>
      </c>
      <c r="G5" s="256"/>
      <c r="H5" s="256"/>
      <c r="I5" s="23"/>
      <c r="J5" s="1"/>
      <c r="K5" s="1"/>
      <c r="L5" s="1"/>
      <c r="M5" s="1"/>
      <c r="N5" s="1"/>
    </row>
    <row r="6" spans="1:14" ht="22.5" customHeight="1" x14ac:dyDescent="0.25">
      <c r="B6" s="19"/>
      <c r="C6" s="85">
        <v>4</v>
      </c>
      <c r="D6" s="11" t="s">
        <v>5</v>
      </c>
      <c r="E6" s="12" t="s">
        <v>2</v>
      </c>
      <c r="F6" s="256" t="str">
        <f>IF('Kompetensi Sosial'!E4="","",'Kompetensi Sosial'!$E$4&amp;" &amp; "&amp;'Kompetensi Sosial'!$K$4)</f>
        <v>SD0001 &amp; PAWS INC</v>
      </c>
      <c r="G6" s="256"/>
      <c r="H6" s="256"/>
      <c r="I6" s="23"/>
      <c r="J6" s="1"/>
      <c r="K6" s="1"/>
      <c r="L6" s="1"/>
      <c r="M6" s="1"/>
      <c r="N6" s="1"/>
    </row>
    <row r="7" spans="1:14" ht="15" customHeight="1" x14ac:dyDescent="0.25">
      <c r="B7" s="19"/>
      <c r="C7" s="85">
        <v>5</v>
      </c>
      <c r="D7" s="11" t="s">
        <v>223</v>
      </c>
      <c r="E7" s="12" t="s">
        <v>2</v>
      </c>
      <c r="F7" s="257" t="str">
        <f>IF('Kompetensi Sosial'!E5="","",'Kompetensi Sosial'!$E$5)</f>
        <v/>
      </c>
      <c r="G7" s="257"/>
      <c r="H7" s="257"/>
      <c r="I7" s="23"/>
    </row>
    <row r="8" spans="1:14" ht="22.5" customHeight="1" x14ac:dyDescent="0.25">
      <c r="B8" s="19"/>
      <c r="C8" s="85">
        <v>6</v>
      </c>
      <c r="D8" s="11" t="s">
        <v>224</v>
      </c>
      <c r="E8" s="12"/>
      <c r="F8" s="257" t="str">
        <f>IF('Kompetensi Sosial'!K5="","",'Kompetensi Sosial'!$K$5)</f>
        <v/>
      </c>
      <c r="G8" s="257"/>
      <c r="H8" s="257"/>
      <c r="I8" s="23"/>
    </row>
    <row r="9" spans="1:14" ht="15" customHeight="1" x14ac:dyDescent="0.25">
      <c r="B9" s="19"/>
      <c r="C9" s="85">
        <v>7</v>
      </c>
      <c r="D9" s="11" t="s">
        <v>69</v>
      </c>
      <c r="E9" s="12" t="s">
        <v>2</v>
      </c>
      <c r="F9" s="263" t="str">
        <f>IF('Kompetensi Sosial'!U3="","",'Kompetensi Sosial'!$U$3)</f>
        <v/>
      </c>
      <c r="G9" s="264"/>
      <c r="H9" s="264"/>
      <c r="I9" s="23"/>
    </row>
    <row r="10" spans="1:14" ht="15" customHeight="1" x14ac:dyDescent="0.25">
      <c r="B10" s="19"/>
      <c r="C10" s="85">
        <v>8</v>
      </c>
      <c r="D10" s="11" t="s">
        <v>68</v>
      </c>
      <c r="E10" s="56" t="s">
        <v>2</v>
      </c>
      <c r="F10" s="263" t="str">
        <f>IF('Kompetensi Sosial'!U4="","",'Kompetensi Sosial'!$U$4)</f>
        <v/>
      </c>
      <c r="G10" s="263"/>
      <c r="H10" s="263"/>
      <c r="I10" s="23"/>
    </row>
    <row r="11" spans="1:14" ht="15" customHeight="1" x14ac:dyDescent="0.25">
      <c r="B11" s="19"/>
      <c r="C11" s="85">
        <v>9</v>
      </c>
      <c r="D11" s="11" t="s">
        <v>6</v>
      </c>
      <c r="E11" s="16" t="s">
        <v>2</v>
      </c>
      <c r="F11" s="180" t="str">
        <f>'Kompetensi Sosial'!$U$5</f>
        <v>DLKM</v>
      </c>
      <c r="G11" s="24"/>
      <c r="H11" s="24"/>
      <c r="I11" s="23"/>
    </row>
    <row r="12" spans="1:14" ht="15.75" thickBot="1" x14ac:dyDescent="0.3">
      <c r="B12" s="19"/>
      <c r="C12" s="85"/>
      <c r="D12" s="12"/>
      <c r="E12" s="12"/>
      <c r="F12" s="12"/>
      <c r="G12" s="12"/>
      <c r="H12" s="12"/>
      <c r="I12" s="23"/>
    </row>
    <row r="13" spans="1:14" ht="18.75" x14ac:dyDescent="0.25">
      <c r="B13" s="19"/>
      <c r="C13" s="233" t="s">
        <v>26</v>
      </c>
      <c r="D13" s="234"/>
      <c r="E13" s="234"/>
      <c r="F13" s="234"/>
      <c r="G13" s="234"/>
      <c r="H13" s="235"/>
      <c r="I13" s="23"/>
    </row>
    <row r="14" spans="1:14" ht="31.5" customHeight="1" x14ac:dyDescent="0.25">
      <c r="B14" s="19"/>
      <c r="C14" s="20" t="s">
        <v>8</v>
      </c>
      <c r="D14" s="260" t="s">
        <v>1</v>
      </c>
      <c r="E14" s="261"/>
      <c r="F14" s="262"/>
      <c r="G14" s="35" t="s">
        <v>31</v>
      </c>
      <c r="H14" s="35" t="s">
        <v>32</v>
      </c>
      <c r="I14" s="23"/>
    </row>
    <row r="15" spans="1:14" ht="24" customHeight="1" x14ac:dyDescent="0.25">
      <c r="B15" s="19"/>
      <c r="C15" s="72">
        <v>1</v>
      </c>
      <c r="D15" s="250"/>
      <c r="E15" s="251"/>
      <c r="F15" s="252"/>
      <c r="G15" s="71">
        <v>100</v>
      </c>
      <c r="H15" s="71">
        <v>100</v>
      </c>
      <c r="I15" s="23"/>
    </row>
    <row r="16" spans="1:14" ht="24" customHeight="1" x14ac:dyDescent="0.25">
      <c r="B16" s="19"/>
      <c r="C16" s="72">
        <v>2</v>
      </c>
      <c r="D16" s="250"/>
      <c r="E16" s="251"/>
      <c r="F16" s="252"/>
      <c r="G16" s="71"/>
      <c r="H16" s="71"/>
      <c r="I16" s="23"/>
    </row>
    <row r="17" spans="2:16" ht="24" customHeight="1" x14ac:dyDescent="0.25">
      <c r="B17" s="19"/>
      <c r="C17" s="72">
        <v>3</v>
      </c>
      <c r="D17" s="250"/>
      <c r="E17" s="251"/>
      <c r="F17" s="252"/>
      <c r="G17" s="71"/>
      <c r="H17" s="71"/>
      <c r="I17" s="23"/>
    </row>
    <row r="18" spans="2:16" ht="24" customHeight="1" x14ac:dyDescent="0.25">
      <c r="B18" s="19"/>
      <c r="C18" s="72">
        <v>4</v>
      </c>
      <c r="D18" s="250"/>
      <c r="E18" s="251"/>
      <c r="F18" s="252"/>
      <c r="G18" s="71"/>
      <c r="H18" s="71"/>
      <c r="I18" s="23"/>
    </row>
    <row r="19" spans="2:16" ht="24" customHeight="1" x14ac:dyDescent="0.25">
      <c r="B19" s="19"/>
      <c r="C19" s="72">
        <v>5</v>
      </c>
      <c r="D19" s="250"/>
      <c r="E19" s="251"/>
      <c r="F19" s="252"/>
      <c r="G19" s="71"/>
      <c r="H19" s="71"/>
      <c r="I19" s="23"/>
    </row>
    <row r="20" spans="2:16" ht="24" customHeight="1" x14ac:dyDescent="0.25">
      <c r="B20" s="19"/>
      <c r="C20" s="72">
        <v>6</v>
      </c>
      <c r="D20" s="250"/>
      <c r="E20" s="251"/>
      <c r="F20" s="252"/>
      <c r="G20" s="71"/>
      <c r="H20" s="71"/>
      <c r="I20" s="23"/>
    </row>
    <row r="21" spans="2:16" ht="24" customHeight="1" x14ac:dyDescent="0.25">
      <c r="B21" s="19"/>
      <c r="C21" s="72">
        <v>7</v>
      </c>
      <c r="D21" s="250"/>
      <c r="E21" s="251"/>
      <c r="F21" s="252"/>
      <c r="G21" s="71"/>
      <c r="H21" s="71"/>
      <c r="I21" s="23"/>
    </row>
    <row r="22" spans="2:16" ht="24" customHeight="1" x14ac:dyDescent="0.25">
      <c r="B22" s="19"/>
      <c r="C22" s="72">
        <v>8</v>
      </c>
      <c r="D22" s="250"/>
      <c r="E22" s="251"/>
      <c r="F22" s="252"/>
      <c r="G22" s="71"/>
      <c r="H22" s="71"/>
      <c r="I22" s="23"/>
    </row>
    <row r="23" spans="2:16" ht="24" customHeight="1" x14ac:dyDescent="0.25">
      <c r="B23" s="19"/>
      <c r="C23" s="72">
        <v>9</v>
      </c>
      <c r="D23" s="250"/>
      <c r="E23" s="251"/>
      <c r="F23" s="252"/>
      <c r="G23" s="71"/>
      <c r="H23" s="71"/>
      <c r="I23" s="23"/>
    </row>
    <row r="24" spans="2:16" ht="24" customHeight="1" x14ac:dyDescent="0.25">
      <c r="B24" s="19"/>
      <c r="C24" s="72">
        <v>10</v>
      </c>
      <c r="D24" s="250"/>
      <c r="E24" s="251"/>
      <c r="F24" s="252"/>
      <c r="G24" s="71"/>
      <c r="H24" s="71"/>
      <c r="I24" s="23"/>
    </row>
    <row r="25" spans="2:16" ht="24" customHeight="1" x14ac:dyDescent="0.25">
      <c r="B25" s="19"/>
      <c r="C25" s="72">
        <v>11</v>
      </c>
      <c r="D25" s="250"/>
      <c r="E25" s="251"/>
      <c r="F25" s="252"/>
      <c r="G25" s="71"/>
      <c r="H25" s="71"/>
      <c r="I25" s="23"/>
    </row>
    <row r="26" spans="2:16" ht="24" customHeight="1" x14ac:dyDescent="0.25">
      <c r="B26" s="19"/>
      <c r="C26" s="72">
        <v>12</v>
      </c>
      <c r="D26" s="250"/>
      <c r="E26" s="251"/>
      <c r="F26" s="252"/>
      <c r="G26" s="71"/>
      <c r="H26" s="71"/>
      <c r="I26" s="23"/>
    </row>
    <row r="27" spans="2:16" ht="24" customHeight="1" x14ac:dyDescent="0.25">
      <c r="B27" s="19"/>
      <c r="C27" s="72">
        <v>13</v>
      </c>
      <c r="D27" s="250"/>
      <c r="E27" s="251"/>
      <c r="F27" s="252"/>
      <c r="G27" s="71"/>
      <c r="H27" s="71"/>
      <c r="I27" s="23"/>
    </row>
    <row r="28" spans="2:16" ht="24" customHeight="1" x14ac:dyDescent="0.25">
      <c r="B28" s="19"/>
      <c r="C28" s="72">
        <v>14</v>
      </c>
      <c r="D28" s="250"/>
      <c r="E28" s="251"/>
      <c r="F28" s="252"/>
      <c r="G28" s="71"/>
      <c r="H28" s="71"/>
      <c r="I28" s="23"/>
    </row>
    <row r="29" spans="2:16" ht="24" customHeight="1" x14ac:dyDescent="0.25">
      <c r="B29" s="19"/>
      <c r="C29" s="72">
        <v>15</v>
      </c>
      <c r="D29" s="250"/>
      <c r="E29" s="251"/>
      <c r="F29" s="252"/>
      <c r="G29" s="71"/>
      <c r="H29" s="71"/>
      <c r="I29" s="23"/>
    </row>
    <row r="30" spans="2:16" ht="24" customHeight="1" x14ac:dyDescent="0.25">
      <c r="B30" s="19"/>
      <c r="C30" s="72">
        <v>16</v>
      </c>
      <c r="D30" s="250"/>
      <c r="E30" s="251"/>
      <c r="F30" s="252"/>
      <c r="G30" s="71"/>
      <c r="H30" s="71"/>
      <c r="I30" s="23"/>
    </row>
    <row r="31" spans="2:16" ht="24" customHeight="1" x14ac:dyDescent="0.25">
      <c r="B31" s="19"/>
      <c r="C31" s="72">
        <v>17</v>
      </c>
      <c r="D31" s="250"/>
      <c r="E31" s="251"/>
      <c r="F31" s="252"/>
      <c r="G31" s="71"/>
      <c r="H31" s="71"/>
      <c r="I31" s="23"/>
      <c r="K31" s="230"/>
      <c r="L31" s="230"/>
      <c r="M31" s="230"/>
      <c r="N31" s="230"/>
      <c r="O31" s="230"/>
      <c r="P31" s="230"/>
    </row>
    <row r="32" spans="2:16" ht="24" customHeight="1" x14ac:dyDescent="0.25">
      <c r="B32" s="19"/>
      <c r="C32" s="72">
        <v>18</v>
      </c>
      <c r="D32" s="250"/>
      <c r="E32" s="251"/>
      <c r="F32" s="252"/>
      <c r="G32" s="71"/>
      <c r="H32" s="71"/>
      <c r="I32" s="23"/>
      <c r="N32" s="56"/>
      <c r="O32" s="56"/>
      <c r="P32" s="56"/>
    </row>
    <row r="33" spans="2:9" ht="24" customHeight="1" x14ac:dyDescent="0.25">
      <c r="B33" s="19"/>
      <c r="C33" s="72">
        <v>19</v>
      </c>
      <c r="D33" s="250"/>
      <c r="E33" s="251"/>
      <c r="F33" s="252"/>
      <c r="G33" s="71"/>
      <c r="H33" s="71"/>
      <c r="I33" s="23"/>
    </row>
    <row r="34" spans="2:9" ht="24" customHeight="1" x14ac:dyDescent="0.25">
      <c r="B34" s="19"/>
      <c r="C34" s="72">
        <v>20</v>
      </c>
      <c r="D34" s="250"/>
      <c r="E34" s="251"/>
      <c r="F34" s="252"/>
      <c r="G34" s="71"/>
      <c r="H34" s="71"/>
      <c r="I34" s="23"/>
    </row>
    <row r="35" spans="2:9" ht="18.75" customHeight="1" thickBot="1" x14ac:dyDescent="0.3">
      <c r="B35" s="19"/>
      <c r="C35" s="12"/>
      <c r="D35" s="238" t="s">
        <v>7</v>
      </c>
      <c r="E35" s="238"/>
      <c r="F35" s="258"/>
      <c r="G35" s="59">
        <f>IF($F$11=1,(SUM(G$15:G$34)/COUNTA(G$15:G$34))*0.3,IF(OR($F$11=2,$F$11=3),(SUM(G$15:G$34)/COUNTA(G$15:G$34))*0.2,(SUM(G$15:G$34)/COUNTA(G$15:G$34))*0.1))</f>
        <v>10</v>
      </c>
      <c r="H35" s="59">
        <f>IF($F$11=1,(SUM(H$15:H$34)/COUNTA(H$15:H$34))*0.7,IF(OR($F$11=2,$F$11=3),(SUM(H$15:H$34)/COUNTA(H$15:H$34))*0.4,(SUM(H$15:H$34)/COUNTA(H$15:H$34))*0.3))</f>
        <v>30</v>
      </c>
      <c r="I35" s="23"/>
    </row>
    <row r="36" spans="2:9" ht="18.75" customHeight="1" thickBot="1" x14ac:dyDescent="0.3">
      <c r="B36" s="25"/>
      <c r="C36" s="26"/>
      <c r="D36" s="253" t="s">
        <v>11</v>
      </c>
      <c r="E36" s="253"/>
      <c r="F36" s="254"/>
      <c r="G36" s="265">
        <f>SUM($G$35:$H$35)</f>
        <v>40</v>
      </c>
      <c r="H36" s="266"/>
      <c r="I36" s="27"/>
    </row>
    <row r="37" spans="2:9" ht="16.5" thickTop="1" thickBot="1" x14ac:dyDescent="0.3">
      <c r="B37" s="21"/>
      <c r="C37" s="22"/>
      <c r="D37" s="22"/>
      <c r="E37" s="22"/>
      <c r="F37" s="22"/>
      <c r="G37" s="22"/>
      <c r="H37" s="22"/>
      <c r="I37" s="28"/>
    </row>
    <row r="38" spans="2:9" ht="18.75" x14ac:dyDescent="0.25">
      <c r="B38" s="19"/>
      <c r="C38" s="233" t="s">
        <v>9</v>
      </c>
      <c r="D38" s="234"/>
      <c r="E38" s="234"/>
      <c r="F38" s="234"/>
      <c r="G38" s="234"/>
      <c r="H38" s="235"/>
      <c r="I38" s="23"/>
    </row>
    <row r="39" spans="2:9" ht="30" x14ac:dyDescent="0.25">
      <c r="B39" s="19"/>
      <c r="C39" s="236"/>
      <c r="D39" s="236"/>
      <c r="E39" s="236"/>
      <c r="F39" s="236"/>
      <c r="G39" s="6" t="s">
        <v>14</v>
      </c>
      <c r="H39" s="7" t="s">
        <v>10</v>
      </c>
      <c r="I39" s="23"/>
    </row>
    <row r="40" spans="2:9" x14ac:dyDescent="0.25">
      <c r="B40" s="19"/>
      <c r="C40" s="237" t="s">
        <v>35</v>
      </c>
      <c r="D40" s="237"/>
      <c r="E40" s="237"/>
      <c r="F40" s="237"/>
      <c r="G40" s="71"/>
      <c r="H40" s="60">
        <f>$G40*0.1</f>
        <v>0</v>
      </c>
      <c r="I40" s="23"/>
    </row>
    <row r="41" spans="2:9" ht="15.75" thickBot="1" x14ac:dyDescent="0.3">
      <c r="B41" s="19"/>
      <c r="C41" s="237" t="s">
        <v>36</v>
      </c>
      <c r="D41" s="237"/>
      <c r="E41" s="237"/>
      <c r="F41" s="237"/>
      <c r="G41" s="3"/>
      <c r="H41" s="61">
        <f>$G41*0.3</f>
        <v>0</v>
      </c>
      <c r="I41" s="23"/>
    </row>
    <row r="42" spans="2:9" ht="18.75" customHeight="1" thickBot="1" x14ac:dyDescent="0.3">
      <c r="B42" s="19"/>
      <c r="C42" s="12"/>
      <c r="D42" s="238" t="s">
        <v>24</v>
      </c>
      <c r="E42" s="238"/>
      <c r="F42" s="239"/>
      <c r="G42" s="240">
        <f>IF($F$11=1,"TIDAK BERKENAAN",SUM($H$40:$H$41))</f>
        <v>0</v>
      </c>
      <c r="H42" s="241"/>
      <c r="I42" s="23"/>
    </row>
    <row r="43" spans="2:9" ht="15.75" thickBot="1" x14ac:dyDescent="0.3">
      <c r="B43" s="19"/>
      <c r="C43" s="12"/>
      <c r="D43" s="12"/>
      <c r="E43" s="12"/>
      <c r="F43" s="12"/>
      <c r="G43" s="12"/>
      <c r="H43" s="12"/>
      <c r="I43" s="23"/>
    </row>
    <row r="44" spans="2:9" ht="18.75" x14ac:dyDescent="0.25">
      <c r="B44" s="19"/>
      <c r="C44" s="233" t="s">
        <v>12</v>
      </c>
      <c r="D44" s="234"/>
      <c r="E44" s="234"/>
      <c r="F44" s="234"/>
      <c r="G44" s="234"/>
      <c r="H44" s="235"/>
      <c r="I44" s="23"/>
    </row>
    <row r="45" spans="2:9" ht="30" x14ac:dyDescent="0.25">
      <c r="B45" s="19"/>
      <c r="C45" s="236"/>
      <c r="D45" s="236"/>
      <c r="E45" s="236"/>
      <c r="F45" s="236"/>
      <c r="G45" s="69" t="s">
        <v>14</v>
      </c>
      <c r="H45" s="72" t="s">
        <v>10</v>
      </c>
      <c r="I45" s="23"/>
    </row>
    <row r="46" spans="2:9" ht="15.75" thickBot="1" x14ac:dyDescent="0.3">
      <c r="B46" s="19"/>
      <c r="C46" s="237" t="s">
        <v>27</v>
      </c>
      <c r="D46" s="237"/>
      <c r="E46" s="237"/>
      <c r="F46" s="237"/>
      <c r="G46" s="3"/>
      <c r="H46" s="61">
        <f>$G$46*0.2</f>
        <v>0</v>
      </c>
      <c r="I46" s="23"/>
    </row>
    <row r="47" spans="2:9" ht="18.75" customHeight="1" thickBot="1" x14ac:dyDescent="0.3">
      <c r="B47" s="19"/>
      <c r="C47" s="12"/>
      <c r="D47" s="12"/>
      <c r="E47" s="12"/>
      <c r="F47" s="14" t="s">
        <v>15</v>
      </c>
      <c r="G47" s="240">
        <f>IF($F$11&lt;4,"TIDAK BERKENAAN",$H$46)</f>
        <v>0</v>
      </c>
      <c r="H47" s="241"/>
      <c r="I47" s="23"/>
    </row>
    <row r="48" spans="2:9" ht="15.75" thickBot="1" x14ac:dyDescent="0.3">
      <c r="B48" s="19"/>
      <c r="C48" s="12"/>
      <c r="D48" s="12"/>
      <c r="E48" s="12"/>
      <c r="F48" s="12"/>
      <c r="G48" s="12"/>
      <c r="H48" s="12"/>
      <c r="I48" s="23"/>
    </row>
    <row r="49" spans="2:9" ht="18.75" x14ac:dyDescent="0.25">
      <c r="B49" s="19"/>
      <c r="C49" s="233" t="s">
        <v>16</v>
      </c>
      <c r="D49" s="234"/>
      <c r="E49" s="234"/>
      <c r="F49" s="234"/>
      <c r="G49" s="234"/>
      <c r="H49" s="235"/>
      <c r="I49" s="23"/>
    </row>
    <row r="50" spans="2:9" ht="30" x14ac:dyDescent="0.25">
      <c r="B50" s="19"/>
      <c r="C50" s="236"/>
      <c r="D50" s="236"/>
      <c r="E50" s="236"/>
      <c r="F50" s="236"/>
      <c r="G50" s="6" t="s">
        <v>14</v>
      </c>
      <c r="H50" s="7" t="s">
        <v>10</v>
      </c>
      <c r="I50" s="23"/>
    </row>
    <row r="51" spans="2:9" x14ac:dyDescent="0.25">
      <c r="B51" s="19"/>
      <c r="C51" s="237" t="s">
        <v>76</v>
      </c>
      <c r="D51" s="237"/>
      <c r="E51" s="237"/>
      <c r="F51" s="237"/>
      <c r="G51" s="188">
        <f>'Kompetensi Sosial'!I20</f>
        <v>0</v>
      </c>
      <c r="H51" s="73">
        <f>G51*0.2</f>
        <v>0</v>
      </c>
      <c r="I51" s="23"/>
    </row>
    <row r="52" spans="2:9" x14ac:dyDescent="0.25">
      <c r="B52" s="19"/>
      <c r="C52" s="237" t="s">
        <v>37</v>
      </c>
      <c r="D52" s="237"/>
      <c r="E52" s="237"/>
      <c r="F52" s="237"/>
      <c r="G52" s="71">
        <f>'Kompetensi Sosial'!O20</f>
        <v>0</v>
      </c>
      <c r="H52" s="60">
        <f>$G52*0.2</f>
        <v>0</v>
      </c>
      <c r="I52" s="23"/>
    </row>
    <row r="53" spans="2:9" ht="15.75" thickBot="1" x14ac:dyDescent="0.3">
      <c r="B53" s="19"/>
      <c r="C53" s="237" t="s">
        <v>38</v>
      </c>
      <c r="D53" s="237"/>
      <c r="E53" s="237"/>
      <c r="F53" s="237"/>
      <c r="G53" s="3">
        <f>'Kompetensi Sosial'!U20</f>
        <v>0</v>
      </c>
      <c r="H53" s="61">
        <f>$G53*0.6</f>
        <v>0</v>
      </c>
      <c r="I53" s="23"/>
    </row>
    <row r="54" spans="2:9" ht="18.75" customHeight="1" thickBot="1" x14ac:dyDescent="0.3">
      <c r="B54" s="19"/>
      <c r="C54" s="12"/>
      <c r="D54" s="238" t="s">
        <v>23</v>
      </c>
      <c r="E54" s="238"/>
      <c r="F54" s="239"/>
      <c r="G54" s="240" t="str">
        <f>IF(OR(G51&lt;60,G52&lt;60,G53&lt;60),"GAGAL",SUM($H$51:$H$53))</f>
        <v>GAGAL</v>
      </c>
      <c r="H54" s="241"/>
      <c r="I54" s="23"/>
    </row>
    <row r="55" spans="2:9" ht="16.5" customHeight="1" thickBot="1" x14ac:dyDescent="0.3">
      <c r="B55" s="19"/>
      <c r="C55" s="12"/>
      <c r="D55" s="14"/>
      <c r="E55" s="14"/>
      <c r="F55" s="14"/>
      <c r="G55" s="30"/>
      <c r="H55" s="30"/>
      <c r="I55" s="23"/>
    </row>
    <row r="56" spans="2:9" ht="18.75" customHeight="1" thickBot="1" x14ac:dyDescent="0.3">
      <c r="B56" s="19"/>
      <c r="C56" s="247" t="s">
        <v>30</v>
      </c>
      <c r="D56" s="248"/>
      <c r="E56" s="248"/>
      <c r="F56" s="248"/>
      <c r="G56" s="248"/>
      <c r="H56" s="249"/>
      <c r="I56" s="23"/>
    </row>
    <row r="57" spans="2:9" ht="15" customHeight="1" thickBot="1" x14ac:dyDescent="0.3">
      <c r="B57" s="19"/>
      <c r="C57" s="237" t="s">
        <v>70</v>
      </c>
      <c r="D57" s="237"/>
      <c r="E57" s="237"/>
      <c r="F57" s="237"/>
      <c r="G57" s="231" t="s">
        <v>225</v>
      </c>
      <c r="H57" s="232"/>
      <c r="I57" s="23"/>
    </row>
    <row r="58" spans="2:9" ht="17.25" customHeight="1" thickBot="1" x14ac:dyDescent="0.3">
      <c r="B58" s="19"/>
      <c r="C58" s="33"/>
      <c r="D58" s="34"/>
      <c r="E58" s="31"/>
      <c r="F58" s="31"/>
      <c r="G58" s="32"/>
      <c r="H58" s="32"/>
      <c r="I58" s="23"/>
    </row>
    <row r="59" spans="2:9" ht="18.75" customHeight="1" thickBot="1" x14ac:dyDescent="0.3">
      <c r="B59" s="19"/>
      <c r="C59" s="233" t="s">
        <v>33</v>
      </c>
      <c r="D59" s="234"/>
      <c r="E59" s="234"/>
      <c r="F59" s="234"/>
      <c r="G59" s="243"/>
      <c r="H59" s="244"/>
      <c r="I59" s="23"/>
    </row>
    <row r="60" spans="2:9" ht="18.75" customHeight="1" thickBot="1" x14ac:dyDescent="0.3">
      <c r="B60" s="19"/>
      <c r="C60" s="237" t="s">
        <v>21</v>
      </c>
      <c r="D60" s="237"/>
      <c r="E60" s="237"/>
      <c r="F60" s="242"/>
      <c r="G60" s="245">
        <f>IF($F$11=1,$G$36,IF(1&lt;$F$11&lt;4,SUM($G$36,$G$42),SUM($G$36,$G$42,$G$47)))</f>
        <v>40</v>
      </c>
      <c r="H60" s="246"/>
      <c r="I60" s="23"/>
    </row>
    <row r="61" spans="2:9" ht="18.75" customHeight="1" thickBot="1" x14ac:dyDescent="0.3">
      <c r="B61" s="19"/>
      <c r="C61" s="237" t="s">
        <v>22</v>
      </c>
      <c r="D61" s="237"/>
      <c r="E61" s="237"/>
      <c r="F61" s="242"/>
      <c r="G61" s="231" t="s">
        <v>225</v>
      </c>
      <c r="H61" s="232"/>
      <c r="I61" s="23"/>
    </row>
    <row r="62" spans="2:9" ht="15.75" thickBot="1" x14ac:dyDescent="0.3">
      <c r="B62" s="19"/>
      <c r="C62" s="12"/>
      <c r="D62" s="12"/>
      <c r="E62" s="12"/>
      <c r="F62" s="12"/>
      <c r="G62" s="12"/>
      <c r="H62" s="12"/>
      <c r="I62" s="23"/>
    </row>
    <row r="63" spans="2:9" ht="18.75" x14ac:dyDescent="0.25">
      <c r="B63" s="19"/>
      <c r="C63" s="233" t="s">
        <v>34</v>
      </c>
      <c r="D63" s="234"/>
      <c r="E63" s="234"/>
      <c r="F63" s="234"/>
      <c r="G63" s="234"/>
      <c r="H63" s="235"/>
      <c r="I63" s="23"/>
    </row>
    <row r="64" spans="2:9" x14ac:dyDescent="0.25">
      <c r="B64" s="19"/>
      <c r="C64" s="12"/>
      <c r="D64" s="12"/>
      <c r="E64" s="12"/>
      <c r="F64" s="12"/>
      <c r="G64" s="12"/>
      <c r="H64" s="12"/>
      <c r="I64" s="23"/>
    </row>
    <row r="65" spans="2:9" x14ac:dyDescent="0.25">
      <c r="B65" s="19"/>
      <c r="C65" s="12"/>
      <c r="D65" s="12"/>
      <c r="E65" s="12"/>
      <c r="F65" s="12"/>
      <c r="G65" s="12"/>
      <c r="H65" s="12"/>
      <c r="I65" s="23"/>
    </row>
    <row r="66" spans="2:9" x14ac:dyDescent="0.25">
      <c r="B66" s="19"/>
      <c r="C66" s="12"/>
      <c r="D66" s="12"/>
      <c r="E66" s="12"/>
      <c r="F66" s="12"/>
      <c r="G66" s="12"/>
      <c r="H66" s="12"/>
      <c r="I66" s="23"/>
    </row>
    <row r="67" spans="2:9" x14ac:dyDescent="0.25">
      <c r="B67" s="19"/>
      <c r="C67" s="12"/>
      <c r="D67" s="12"/>
      <c r="E67" s="12"/>
      <c r="F67" s="12"/>
      <c r="G67" s="12"/>
      <c r="H67" s="12"/>
      <c r="I67" s="23"/>
    </row>
    <row r="68" spans="2:9" x14ac:dyDescent="0.25">
      <c r="B68" s="18"/>
      <c r="C68" s="9"/>
      <c r="D68" s="9"/>
      <c r="E68" s="12"/>
      <c r="F68" s="9"/>
      <c r="G68" s="9"/>
      <c r="H68" s="9"/>
      <c r="I68" s="23"/>
    </row>
    <row r="69" spans="2:9" x14ac:dyDescent="0.25">
      <c r="B69" s="19" t="s">
        <v>17</v>
      </c>
      <c r="C69" s="12"/>
      <c r="D69" s="12"/>
      <c r="E69" s="15"/>
      <c r="F69" s="12" t="s">
        <v>20</v>
      </c>
      <c r="G69" s="12"/>
      <c r="H69" s="12"/>
      <c r="I69" s="29"/>
    </row>
    <row r="70" spans="2:9" x14ac:dyDescent="0.25">
      <c r="B70" s="19" t="s">
        <v>18</v>
      </c>
      <c r="C70" s="12"/>
      <c r="D70" s="67"/>
      <c r="E70" s="12"/>
      <c r="F70" s="67" t="s">
        <v>18</v>
      </c>
      <c r="G70" s="67"/>
      <c r="H70" s="67"/>
      <c r="I70" s="36"/>
    </row>
    <row r="71" spans="2:9" x14ac:dyDescent="0.25">
      <c r="B71" s="19" t="s">
        <v>19</v>
      </c>
      <c r="C71" s="12"/>
      <c r="D71" s="67"/>
      <c r="E71" s="12"/>
      <c r="F71" s="67" t="s">
        <v>19</v>
      </c>
      <c r="G71" s="67"/>
      <c r="H71" s="67"/>
      <c r="I71" s="36"/>
    </row>
    <row r="72" spans="2:9" x14ac:dyDescent="0.25">
      <c r="B72" s="19"/>
      <c r="C72" s="12"/>
      <c r="D72" s="12"/>
      <c r="E72" s="12"/>
      <c r="F72" s="12"/>
      <c r="G72" s="12"/>
      <c r="H72" s="12"/>
      <c r="I72" s="23"/>
    </row>
    <row r="73" spans="2:9" x14ac:dyDescent="0.25">
      <c r="B73" s="19"/>
      <c r="C73" s="12"/>
      <c r="D73" s="12"/>
      <c r="E73" s="12"/>
      <c r="F73" s="12"/>
      <c r="G73" s="12"/>
      <c r="H73" s="12"/>
      <c r="I73" s="23"/>
    </row>
    <row r="74" spans="2:9" x14ac:dyDescent="0.25">
      <c r="B74" s="19"/>
      <c r="C74" s="12"/>
      <c r="D74" s="12"/>
      <c r="E74" s="12"/>
      <c r="F74" s="12"/>
      <c r="G74" s="12"/>
      <c r="H74" s="12"/>
      <c r="I74" s="23"/>
    </row>
    <row r="75" spans="2:9" x14ac:dyDescent="0.25">
      <c r="B75" s="19"/>
      <c r="C75" s="12"/>
      <c r="D75" s="12"/>
      <c r="E75" s="12"/>
      <c r="F75" s="12"/>
      <c r="G75" s="12"/>
      <c r="H75" s="12"/>
      <c r="I75" s="23"/>
    </row>
    <row r="76" spans="2:9" x14ac:dyDescent="0.25">
      <c r="B76" s="19"/>
      <c r="C76" s="12"/>
      <c r="D76" s="12"/>
      <c r="E76" s="12"/>
      <c r="F76" s="12"/>
      <c r="G76" s="12"/>
      <c r="H76" s="12"/>
      <c r="I76" s="23"/>
    </row>
    <row r="77" spans="2:9" x14ac:dyDescent="0.25">
      <c r="B77" s="18"/>
      <c r="C77" s="9"/>
      <c r="D77" s="9"/>
      <c r="E77" s="15"/>
      <c r="F77" s="12"/>
      <c r="G77" s="12"/>
      <c r="H77" s="12"/>
      <c r="I77" s="23"/>
    </row>
    <row r="78" spans="2:9" x14ac:dyDescent="0.25">
      <c r="B78" s="19" t="s">
        <v>25</v>
      </c>
      <c r="C78" s="12"/>
      <c r="D78" s="12"/>
      <c r="E78" s="12"/>
      <c r="F78" s="12"/>
      <c r="G78" s="12"/>
      <c r="H78" s="12"/>
      <c r="I78" s="23"/>
    </row>
    <row r="79" spans="2:9" x14ac:dyDescent="0.25">
      <c r="B79" s="19" t="s">
        <v>18</v>
      </c>
      <c r="C79" s="12"/>
      <c r="D79" s="67"/>
      <c r="E79" s="12"/>
      <c r="F79" s="12"/>
      <c r="G79" s="12"/>
      <c r="H79" s="12"/>
      <c r="I79" s="23"/>
    </row>
    <row r="80" spans="2:9" x14ac:dyDescent="0.25">
      <c r="B80" s="19" t="s">
        <v>19</v>
      </c>
      <c r="C80" s="12"/>
      <c r="D80" s="67"/>
      <c r="E80" s="12"/>
      <c r="F80" s="12"/>
      <c r="G80" s="12"/>
      <c r="H80" s="12"/>
      <c r="I80" s="23"/>
    </row>
    <row r="81" spans="2:9" ht="15.75" thickBot="1" x14ac:dyDescent="0.3">
      <c r="B81" s="25"/>
      <c r="C81" s="26"/>
      <c r="D81" s="26"/>
      <c r="E81" s="26"/>
      <c r="F81" s="26"/>
      <c r="G81" s="26"/>
      <c r="H81" s="26"/>
      <c r="I81" s="27"/>
    </row>
    <row r="82" spans="2:9" ht="15.75" thickTop="1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</sheetData>
  <sheetProtection algorithmName="SHA-512" hashValue="snUrOTJz1FmykvRcynaDwrK+m2/Ix+PYkG3Mop2hR+MoU/4xUVddNaGfb02hWNgpbuwkNGn0/beDEeSKVesdNg==" saltValue="RjhIdP4+xxpLl5/GZ2tZGw==" spinCount="100000" sheet="1" formatCells="0" formatRows="0" insertRows="0" deleteRows="0" selectLockedCells="1"/>
  <mergeCells count="63">
    <mergeCell ref="D15:F15"/>
    <mergeCell ref="C2:H2"/>
    <mergeCell ref="F3:H3"/>
    <mergeCell ref="F4:H4"/>
    <mergeCell ref="F5:H5"/>
    <mergeCell ref="F6:H6"/>
    <mergeCell ref="F7:H7"/>
    <mergeCell ref="F8:H8"/>
    <mergeCell ref="F9:H9"/>
    <mergeCell ref="F10:H10"/>
    <mergeCell ref="C13:H13"/>
    <mergeCell ref="D14:F14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36:F36"/>
    <mergeCell ref="G36:H36"/>
    <mergeCell ref="D28:F28"/>
    <mergeCell ref="D29:F29"/>
    <mergeCell ref="D30:F30"/>
    <mergeCell ref="D31:F31"/>
    <mergeCell ref="O31:P31"/>
    <mergeCell ref="D32:F32"/>
    <mergeCell ref="D33:F33"/>
    <mergeCell ref="D34:F34"/>
    <mergeCell ref="D35:F35"/>
    <mergeCell ref="K31:L31"/>
    <mergeCell ref="M31:N31"/>
    <mergeCell ref="C38:H38"/>
    <mergeCell ref="C39:F39"/>
    <mergeCell ref="C40:F40"/>
    <mergeCell ref="C41:F41"/>
    <mergeCell ref="D42:F42"/>
    <mergeCell ref="G42:H42"/>
    <mergeCell ref="C56:H56"/>
    <mergeCell ref="C44:H44"/>
    <mergeCell ref="C45:F45"/>
    <mergeCell ref="C46:F46"/>
    <mergeCell ref="G47:H47"/>
    <mergeCell ref="C49:H49"/>
    <mergeCell ref="C50:F50"/>
    <mergeCell ref="C51:F51"/>
    <mergeCell ref="C52:F52"/>
    <mergeCell ref="C53:F53"/>
    <mergeCell ref="D54:F54"/>
    <mergeCell ref="G54:H54"/>
    <mergeCell ref="C63:H63"/>
    <mergeCell ref="C57:F57"/>
    <mergeCell ref="G57:H57"/>
    <mergeCell ref="C59:H59"/>
    <mergeCell ref="C60:F60"/>
    <mergeCell ref="G60:H60"/>
    <mergeCell ref="C61:F61"/>
    <mergeCell ref="G61:H61"/>
  </mergeCells>
  <conditionalFormatting sqref="G15:H34">
    <cfRule type="cellIs" dxfId="5" priority="5" operator="lessThan">
      <formula>59.5</formula>
    </cfRule>
  </conditionalFormatting>
  <conditionalFormatting sqref="G40:G41">
    <cfRule type="cellIs" dxfId="4" priority="4" operator="lessThan">
      <formula>60</formula>
    </cfRule>
  </conditionalFormatting>
  <conditionalFormatting sqref="G46">
    <cfRule type="cellIs" dxfId="3" priority="3" operator="lessThan">
      <formula>59</formula>
    </cfRule>
  </conditionalFormatting>
  <conditionalFormatting sqref="G51:G53">
    <cfRule type="cellIs" dxfId="2" priority="2" operator="lessThan">
      <formula>59.5</formula>
    </cfRule>
  </conditionalFormatting>
  <conditionalFormatting sqref="G60:H60">
    <cfRule type="cellIs" dxfId="1" priority="1" operator="lessThan">
      <formula>59</formula>
    </cfRule>
  </conditionalFormatting>
  <dataValidations count="4">
    <dataValidation type="list" allowBlank="1" showInputMessage="1" showErrorMessage="1" sqref="G61:H61" xr:uid="{E7E7335B-6F7A-42FD-890F-5A15787AE4E0}">
      <formula1>"SILA PILIH, TERAMPIL, BELUM TERAMPIL"</formula1>
    </dataValidation>
    <dataValidation type="decimal" allowBlank="1" showInputMessage="1" showErrorMessage="1" promptTitle="Masukkan markah sebenar" prompt="Sila masukkan markah sebenar/asal perantis" sqref="G15:H34" xr:uid="{03142209-E554-4B26-A69B-5C3448EB12BC}">
      <formula1>0</formula1>
      <formula2>100</formula2>
    </dataValidation>
    <dataValidation type="list" allowBlank="1" showInputMessage="1" showErrorMessage="1" sqref="A2" xr:uid="{450FA523-0DF9-460D-B3F7-99F1434495E4}">
      <formula1>"LAMA,BARU"</formula1>
    </dataValidation>
    <dataValidation type="list" allowBlank="1" showInputMessage="1" showErrorMessage="1" sqref="G57:H57" xr:uid="{C413D961-D49F-4F59-A041-0CAADDEA463B}">
      <formula1>"SILA PILIH,LENGKAP,TIDAK LENGKAP"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89" fitToHeight="2" orientation="portrait" r:id="rId1"/>
  <headerFooter>
    <oddFooter>Page &amp;P of &amp;N</oddFooter>
  </headerFooter>
  <rowBreaks count="1" manualBreakCount="1">
    <brk id="36" min="1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T32"/>
  <sheetViews>
    <sheetView view="pageBreakPreview" zoomScaleNormal="100" zoomScaleSheetLayoutView="100" workbookViewId="0">
      <selection activeCell="K6" sqref="K6:N6"/>
    </sheetView>
  </sheetViews>
  <sheetFormatPr defaultRowHeight="15" x14ac:dyDescent="0.25"/>
  <cols>
    <col min="1" max="1" width="1.7109375" customWidth="1"/>
    <col min="2" max="2" width="2.7109375" customWidth="1"/>
    <col min="3" max="3" width="4.85546875" customWidth="1"/>
    <col min="4" max="4" width="35.42578125" customWidth="1"/>
    <col min="5" max="5" width="23.28515625" customWidth="1"/>
    <col min="6" max="6" width="18" customWidth="1"/>
    <col min="7" max="7" width="10.28515625" customWidth="1"/>
    <col min="8" max="8" width="4" customWidth="1"/>
    <col min="9" max="9" width="6.85546875" customWidth="1"/>
    <col min="10" max="10" width="16.85546875" customWidth="1"/>
    <col min="11" max="12" width="13" customWidth="1"/>
    <col min="13" max="13" width="9.140625" customWidth="1"/>
    <col min="14" max="14" width="15" customWidth="1"/>
    <col min="15" max="15" width="10.28515625" customWidth="1"/>
    <col min="16" max="16" width="2.5703125" customWidth="1"/>
    <col min="19" max="20" width="0" hidden="1" customWidth="1"/>
  </cols>
  <sheetData>
    <row r="1" spans="1:20" ht="16.5" thickTop="1" x14ac:dyDescent="0.25">
      <c r="B1" s="37"/>
      <c r="C1" s="38"/>
      <c r="D1" s="38"/>
      <c r="E1" s="38"/>
      <c r="F1" s="39" t="s">
        <v>39</v>
      </c>
      <c r="G1" s="39"/>
      <c r="H1" s="39"/>
      <c r="I1" s="39"/>
      <c r="J1" s="38"/>
      <c r="K1" s="38"/>
      <c r="L1" s="38"/>
      <c r="M1" s="38"/>
      <c r="N1" s="38"/>
      <c r="O1" s="40" t="s">
        <v>72</v>
      </c>
      <c r="P1" s="41"/>
    </row>
    <row r="2" spans="1:20" x14ac:dyDescent="0.25">
      <c r="A2" s="44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4"/>
    </row>
    <row r="3" spans="1:20" ht="27" customHeight="1" x14ac:dyDescent="0.25">
      <c r="A3" s="44"/>
      <c r="B3" s="43"/>
      <c r="C3" s="46">
        <v>1</v>
      </c>
      <c r="D3" s="45" t="s">
        <v>40</v>
      </c>
      <c r="E3" s="288" t="str">
        <f>'P01'!F6</f>
        <v>SD0001 &amp; PAWS INC</v>
      </c>
      <c r="F3" s="288"/>
      <c r="G3" s="43"/>
      <c r="H3" s="46">
        <v>5</v>
      </c>
      <c r="I3" s="289" t="s">
        <v>41</v>
      </c>
      <c r="J3" s="290"/>
      <c r="K3" s="296" t="str">
        <f>'P01'!F9</f>
        <v/>
      </c>
      <c r="L3" s="296"/>
      <c r="M3" s="296"/>
      <c r="N3" s="296"/>
      <c r="O3" s="43"/>
      <c r="P3" s="44"/>
    </row>
    <row r="4" spans="1:20" ht="27" customHeight="1" x14ac:dyDescent="0.25">
      <c r="A4" s="44"/>
      <c r="B4" s="43"/>
      <c r="C4" s="46">
        <v>2</v>
      </c>
      <c r="D4" s="45" t="s">
        <v>42</v>
      </c>
      <c r="E4" s="288" t="str">
        <f>'P01'!F5</f>
        <v>PD0001 &amp; PAWS ACADEMY</v>
      </c>
      <c r="F4" s="288"/>
      <c r="G4" s="43"/>
      <c r="H4" s="46">
        <v>6</v>
      </c>
      <c r="I4" s="289" t="s">
        <v>43</v>
      </c>
      <c r="J4" s="290"/>
      <c r="K4" s="296" t="str">
        <f>'P01'!F10</f>
        <v/>
      </c>
      <c r="L4" s="296"/>
      <c r="M4" s="296"/>
      <c r="N4" s="296"/>
      <c r="O4" s="43"/>
      <c r="P4" s="44"/>
      <c r="T4" t="s">
        <v>28</v>
      </c>
    </row>
    <row r="5" spans="1:20" ht="27" customHeight="1" x14ac:dyDescent="0.25">
      <c r="A5" s="44"/>
      <c r="B5" s="43"/>
      <c r="C5" s="46">
        <v>3</v>
      </c>
      <c r="D5" s="45" t="s">
        <v>44</v>
      </c>
      <c r="E5" s="288" t="str">
        <f>'P01'!F7</f>
        <v/>
      </c>
      <c r="F5" s="288"/>
      <c r="G5" s="43"/>
      <c r="H5" s="46">
        <v>7</v>
      </c>
      <c r="I5" s="289" t="s">
        <v>45</v>
      </c>
      <c r="J5" s="290"/>
      <c r="K5" s="291">
        <f>'Kompetensi Sosial'!$E$6</f>
        <v>0</v>
      </c>
      <c r="L5" s="291"/>
      <c r="M5" s="291"/>
      <c r="N5" s="291"/>
      <c r="O5" s="43"/>
      <c r="P5" s="44"/>
      <c r="T5" t="s">
        <v>29</v>
      </c>
    </row>
    <row r="6" spans="1:20" ht="18.75" customHeight="1" x14ac:dyDescent="0.25">
      <c r="A6" s="44"/>
      <c r="B6" s="43"/>
      <c r="C6" s="46">
        <v>4</v>
      </c>
      <c r="D6" s="45" t="s">
        <v>46</v>
      </c>
      <c r="E6" s="291" t="str">
        <f>'P01'!F11</f>
        <v>DLKM</v>
      </c>
      <c r="F6" s="291"/>
      <c r="G6" s="43"/>
      <c r="H6" s="46">
        <v>8</v>
      </c>
      <c r="I6" s="292" t="s">
        <v>47</v>
      </c>
      <c r="J6" s="293"/>
      <c r="K6" s="294" t="s">
        <v>73</v>
      </c>
      <c r="L6" s="295"/>
      <c r="M6" s="295"/>
      <c r="N6" s="295"/>
      <c r="O6" s="43"/>
      <c r="P6" s="44"/>
    </row>
    <row r="7" spans="1:20" x14ac:dyDescent="0.25">
      <c r="A7" s="44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4"/>
    </row>
    <row r="8" spans="1:20" ht="42" customHeight="1" x14ac:dyDescent="0.25">
      <c r="A8" s="44"/>
      <c r="B8" s="43"/>
      <c r="C8" s="284" t="s">
        <v>48</v>
      </c>
      <c r="D8" s="285" t="s">
        <v>226</v>
      </c>
      <c r="E8" s="276" t="s">
        <v>49</v>
      </c>
      <c r="F8" s="278" t="s">
        <v>50</v>
      </c>
      <c r="G8" s="278" t="s">
        <v>51</v>
      </c>
      <c r="H8" s="278"/>
      <c r="I8" s="284"/>
      <c r="J8" s="278" t="s">
        <v>52</v>
      </c>
      <c r="K8" s="280" t="s">
        <v>53</v>
      </c>
      <c r="L8" s="282" t="s">
        <v>54</v>
      </c>
      <c r="M8" s="276" t="s">
        <v>55</v>
      </c>
      <c r="N8" s="276" t="s">
        <v>56</v>
      </c>
      <c r="O8" s="276" t="s">
        <v>57</v>
      </c>
      <c r="P8" s="44"/>
    </row>
    <row r="9" spans="1:20" ht="30" customHeight="1" x14ac:dyDescent="0.25">
      <c r="A9" s="44"/>
      <c r="B9" s="43"/>
      <c r="C9" s="284"/>
      <c r="D9" s="286"/>
      <c r="E9" s="279"/>
      <c r="F9" s="279"/>
      <c r="G9" s="124" t="s">
        <v>58</v>
      </c>
      <c r="H9" s="287" t="s">
        <v>59</v>
      </c>
      <c r="I9" s="286"/>
      <c r="J9" s="279"/>
      <c r="K9" s="281"/>
      <c r="L9" s="283"/>
      <c r="M9" s="277"/>
      <c r="N9" s="277"/>
      <c r="O9" s="277"/>
      <c r="P9" s="44"/>
    </row>
    <row r="10" spans="1:20" ht="26.25" customHeight="1" x14ac:dyDescent="0.25">
      <c r="A10" s="44"/>
      <c r="B10" s="44"/>
      <c r="C10" s="173">
        <f>IF($D$10="","",1)</f>
        <v>1</v>
      </c>
      <c r="D10" s="181" t="str">
        <f>IF('Kompetensi Sosial'!$D11="","",'Kompetensi Sosial'!$D11)</f>
        <v>MARIATI BINTI SOFAR</v>
      </c>
      <c r="E10" s="182" t="str">
        <f>IF('Kompetensi Sosial'!$C11="","",'Kompetensi Sosial'!$C11)</f>
        <v>831010-02-5170</v>
      </c>
      <c r="F10" s="183">
        <f>IF('P01'!F3="","",'P01'!G36)</f>
        <v>40</v>
      </c>
      <c r="G10" s="183">
        <f>IF('P01'!F3="","",'P01'!H40)</f>
        <v>8.7000000000000011</v>
      </c>
      <c r="H10" s="272">
        <f>IF('P01'!F3="","",'P01'!H41)</f>
        <v>28.5</v>
      </c>
      <c r="I10" s="272"/>
      <c r="J10" s="185">
        <f>IF($D10="","",'P01'!$G$47)</f>
        <v>16.8</v>
      </c>
      <c r="K10" s="183" t="str">
        <f>IF('P01'!F3="","",'P01'!G54)</f>
        <v>GAGAL</v>
      </c>
      <c r="L10" s="182" t="str">
        <f>IF($D$10="","",'P01'!$G$57)</f>
        <v>SILA PILIH</v>
      </c>
      <c r="M10" s="184">
        <f>'P01'!G60</f>
        <v>94</v>
      </c>
      <c r="N10" s="182" t="str">
        <f>IF(D10="","",'P01'!G61)</f>
        <v>SILA PILIH</v>
      </c>
      <c r="O10" s="67"/>
      <c r="P10" s="44"/>
    </row>
    <row r="11" spans="1:20" ht="26.25" customHeight="1" x14ac:dyDescent="0.25">
      <c r="A11" s="44"/>
      <c r="B11" s="44"/>
      <c r="C11" s="173">
        <f>IF($D11="","",$C10+1)</f>
        <v>2</v>
      </c>
      <c r="D11" s="181" t="str">
        <f>IF('Kompetensi Sosial'!$D12="","",'Kompetensi Sosial'!$D12)</f>
        <v>FAKRI BIN ABDULLAH</v>
      </c>
      <c r="E11" s="182" t="str">
        <f>IF('Kompetensi Sosial'!$C12="","",'Kompetensi Sosial'!$C12)</f>
        <v>840723-02-5079</v>
      </c>
      <c r="F11" s="183">
        <f>IF($D11="","",'P01 (2)'!$G$36)</f>
        <v>40</v>
      </c>
      <c r="G11" s="183">
        <f>IF($D11="","",'P01 (2)'!$H$40)</f>
        <v>7.8000000000000007</v>
      </c>
      <c r="H11" s="272">
        <f>IF($D11="","",'P01 (2)'!$H$41)</f>
        <v>0</v>
      </c>
      <c r="I11" s="272"/>
      <c r="J11" s="185">
        <f>IF($D11="","",'P01 (2)'!$G$47)</f>
        <v>0</v>
      </c>
      <c r="K11" s="183" t="str">
        <f>IF($D11="","",'P01 (2)'!$G$54)</f>
        <v>GAGAL</v>
      </c>
      <c r="L11" s="182" t="str">
        <f>IF($D11="","",'P01 (2)'!$G$57)</f>
        <v>SILA PILIH</v>
      </c>
      <c r="M11" s="182">
        <f>IF($D11="","",'P01 (2)'!$G$60)</f>
        <v>47.8</v>
      </c>
      <c r="N11" s="182" t="str">
        <f>IF($D11="","",'P01 (2)'!$G$61)</f>
        <v>SILA PILIH</v>
      </c>
      <c r="O11" s="67"/>
      <c r="P11" s="44"/>
    </row>
    <row r="12" spans="1:20" ht="26.25" customHeight="1" x14ac:dyDescent="0.25">
      <c r="A12" s="44"/>
      <c r="B12" s="44"/>
      <c r="C12" s="173">
        <f t="shared" ref="C12:C19" si="0">IF($D12="","",$C11+1)</f>
        <v>3</v>
      </c>
      <c r="D12" s="181" t="str">
        <f>IF('Kompetensi Sosial'!$D13="","",'Kompetensi Sosial'!$D13)</f>
        <v>SITI ZAIDAWATI BINTI MAT PIAH</v>
      </c>
      <c r="E12" s="182" t="str">
        <f>IF('Kompetensi Sosial'!$C13="","",'Kompetensi Sosial'!$C13)</f>
        <v>820309-02-5526</v>
      </c>
      <c r="F12" s="183">
        <f>IF($D12="","",'P01 (3)'!$G$36)</f>
        <v>40</v>
      </c>
      <c r="G12" s="183">
        <f>IF($D12="","",'P01 (3)'!$H$40)</f>
        <v>0</v>
      </c>
      <c r="H12" s="272">
        <f>IF($D12="","",'P01 (3)'!$H$41)</f>
        <v>0</v>
      </c>
      <c r="I12" s="272"/>
      <c r="J12" s="185">
        <f>IF($D12="","",'P01 (2)'!$G$47)</f>
        <v>0</v>
      </c>
      <c r="K12" s="183" t="str">
        <f>IF($D12="","",'P01 (3)'!$G$54)</f>
        <v>GAGAL</v>
      </c>
      <c r="L12" s="182" t="str">
        <f>IF($D12="","",'P01 (3)'!$G$57)</f>
        <v>SILA PILIH</v>
      </c>
      <c r="M12" s="182">
        <f>IF($D12="","",'P01 (3)'!$G$60)</f>
        <v>40</v>
      </c>
      <c r="N12" s="182" t="str">
        <f>IF($D12="","",'P01 (3)'!$G$61)</f>
        <v>SILA PILIH</v>
      </c>
      <c r="O12" s="67"/>
      <c r="P12" s="44"/>
    </row>
    <row r="13" spans="1:20" ht="26.25" customHeight="1" x14ac:dyDescent="0.25">
      <c r="A13" s="44"/>
      <c r="B13" s="44"/>
      <c r="C13" s="173">
        <f t="shared" si="0"/>
        <v>4</v>
      </c>
      <c r="D13" s="181" t="str">
        <f>IF('Kompetensi Sosial'!$D14="","",'Kompetensi Sosial'!$D14)</f>
        <v>UMI HUMAIRA BINTI MD NIZAM</v>
      </c>
      <c r="E13" s="182" t="str">
        <f>IF('Kompetensi Sosial'!$C14="","",'Kompetensi Sosial'!$C14)</f>
        <v>950503-02-5664</v>
      </c>
      <c r="F13" s="183">
        <f>IF($D13="","",'P01 (4)'!$G$36)</f>
        <v>40</v>
      </c>
      <c r="G13" s="183">
        <f>IF($D13="","",'P01 (4)'!$H$40)</f>
        <v>0</v>
      </c>
      <c r="H13" s="272">
        <f>IF($D13="","",'P01 (4)'!$H$41)</f>
        <v>0</v>
      </c>
      <c r="I13" s="272"/>
      <c r="J13" s="185">
        <f>IF($D13="","",'P01 (2)'!$G$47)</f>
        <v>0</v>
      </c>
      <c r="K13" s="183" t="str">
        <f>IF($D13="","",'P01 (4)'!$G$54)</f>
        <v>GAGAL</v>
      </c>
      <c r="L13" s="182" t="str">
        <f>IF($D13="","",'P01 (4)'!$G$57)</f>
        <v>SILA PILIH</v>
      </c>
      <c r="M13" s="182">
        <f>IF($D13="","",'P01 (4)'!$G$60)</f>
        <v>40</v>
      </c>
      <c r="N13" s="182" t="str">
        <f>IF($D13="","",'P01 (4)'!$G$61)</f>
        <v>SILA PILIH</v>
      </c>
      <c r="O13" s="67"/>
      <c r="P13" s="44"/>
    </row>
    <row r="14" spans="1:20" ht="26.25" customHeight="1" x14ac:dyDescent="0.25">
      <c r="A14" s="44"/>
      <c r="B14" s="44"/>
      <c r="C14" s="173">
        <f t="shared" si="0"/>
        <v>5</v>
      </c>
      <c r="D14" s="181" t="str">
        <f>IF('Kompetensi Sosial'!$D15="","",'Kompetensi Sosial'!$D15)</f>
        <v>NUR FATIN MUDZALIFAH BINTI MOHTAR</v>
      </c>
      <c r="E14" s="182" t="str">
        <f>IF('Kompetensi Sosial'!$C15="","",'Kompetensi Sosial'!$C15)</f>
        <v>950328-02-5180</v>
      </c>
      <c r="F14" s="183">
        <f>IF($D14="","",'P01 (5)'!$G$36)</f>
        <v>40</v>
      </c>
      <c r="G14" s="183">
        <f>IF($D14="","",'P01 (5)'!$H$40)</f>
        <v>0</v>
      </c>
      <c r="H14" s="272">
        <f>IF($D14="","",'P01 (5)'!$H$41)</f>
        <v>0</v>
      </c>
      <c r="I14" s="272"/>
      <c r="J14" s="185">
        <f>IF($D14="","",'P01 (2)'!$G$47)</f>
        <v>0</v>
      </c>
      <c r="K14" s="183" t="str">
        <f>IF($D14="","",'P01 (5)'!$G$54)</f>
        <v>GAGAL</v>
      </c>
      <c r="L14" s="182" t="str">
        <f>IF($D14="","",'P01 (5)'!$G$57)</f>
        <v>SILA PILIH</v>
      </c>
      <c r="M14" s="182">
        <f>IF($D14="","",'P01 (5)'!$G$60)</f>
        <v>40</v>
      </c>
      <c r="N14" s="182" t="str">
        <f>IF($D14="","",'P01 (5)'!$G$61)</f>
        <v>SILA PILIH</v>
      </c>
      <c r="O14" s="67"/>
      <c r="P14" s="44"/>
    </row>
    <row r="15" spans="1:20" ht="26.25" customHeight="1" x14ac:dyDescent="0.25">
      <c r="A15" s="44"/>
      <c r="B15" s="44"/>
      <c r="C15" s="173">
        <f t="shared" si="0"/>
        <v>6</v>
      </c>
      <c r="D15" s="181" t="str">
        <f>IF('Kompetensi Sosial'!$D16="","",'Kompetensi Sosial'!$D16)</f>
        <v>SITI SYAHIRA MUNIRA BINTI SHAIFUL NIZAM</v>
      </c>
      <c r="E15" s="182" t="str">
        <f>IF('Kompetensi Sosial'!$C16="","",'Kompetensi Sosial'!$C16)</f>
        <v>950311-02-5934</v>
      </c>
      <c r="F15" s="183">
        <f>IF($D15="","",'P01 (6)'!$G$36)</f>
        <v>38</v>
      </c>
      <c r="G15" s="183">
        <f>IF($D15="","",'P01 (6)'!$H$40)</f>
        <v>0</v>
      </c>
      <c r="H15" s="272">
        <f>IF($D15="","",'P01 (6)'!$H$41)</f>
        <v>0</v>
      </c>
      <c r="I15" s="272"/>
      <c r="J15" s="185">
        <f>IF($D15="","",'P01 (2)'!$G$47)</f>
        <v>0</v>
      </c>
      <c r="K15" s="183" t="str">
        <f>IF($D15="","",'P01 (6)'!$G$54)</f>
        <v>GAGAL</v>
      </c>
      <c r="L15" s="182" t="str">
        <f>IF($D15="","",'P01 (6)'!$G$57)</f>
        <v>SILA PILIH</v>
      </c>
      <c r="M15" s="182">
        <f>IF($D15="","",'P01 (6)'!$G$60)</f>
        <v>38</v>
      </c>
      <c r="N15" s="182" t="str">
        <f>IF($D15="","",'P01 (6)'!$G$61)</f>
        <v>SILA PILIH</v>
      </c>
      <c r="O15" s="67"/>
      <c r="P15" s="44"/>
    </row>
    <row r="16" spans="1:20" ht="26.25" customHeight="1" x14ac:dyDescent="0.25">
      <c r="A16" s="44"/>
      <c r="B16" s="44"/>
      <c r="C16" s="173">
        <f t="shared" si="0"/>
        <v>7</v>
      </c>
      <c r="D16" s="181" t="str">
        <f>IF('Kompetensi Sosial'!$D17="","",'Kompetensi Sosial'!$D17)</f>
        <v>SAFIRAH BINTI YAHYA</v>
      </c>
      <c r="E16" s="182" t="str">
        <f>IF('Kompetensi Sosial'!$C17="","",'Kompetensi Sosial'!$C17)</f>
        <v>940104-02-5254</v>
      </c>
      <c r="F16" s="183">
        <f>IF($D16="","",'P01 (7)'!$G$36)</f>
        <v>40</v>
      </c>
      <c r="G16" s="183">
        <f>IF($D16="","",'P01 (7)'!$H$40)</f>
        <v>0</v>
      </c>
      <c r="H16" s="272">
        <f>IF($D16="","",'P01 (7)'!$H$41)</f>
        <v>0</v>
      </c>
      <c r="I16" s="272"/>
      <c r="J16" s="185">
        <f>IF($D16="","",'P01 (2)'!$G$47)</f>
        <v>0</v>
      </c>
      <c r="K16" s="183" t="str">
        <f>IF($D16="","",'P01 (7)'!$G$54)</f>
        <v>GAGAL</v>
      </c>
      <c r="L16" s="182" t="str">
        <f>IF($D16="","",'P01 (7)'!$G$57)</f>
        <v>SILA PILIH</v>
      </c>
      <c r="M16" s="182">
        <f>IF($D16="","",'P01 (7)'!$G$60)</f>
        <v>40</v>
      </c>
      <c r="N16" s="182" t="str">
        <f>IF($D16="","",'P01 (7)'!$G$61)</f>
        <v>SILA PILIH</v>
      </c>
      <c r="O16" s="67"/>
      <c r="P16" s="44"/>
    </row>
    <row r="17" spans="1:16" ht="26.25" customHeight="1" x14ac:dyDescent="0.25">
      <c r="A17" s="44"/>
      <c r="B17" s="44"/>
      <c r="C17" s="173">
        <f t="shared" si="0"/>
        <v>8</v>
      </c>
      <c r="D17" s="181" t="str">
        <f>IF('Kompetensi Sosial'!$D18="","",'Kompetensi Sosial'!$D18)</f>
        <v>NOR SYAMIRA BINTI ANUAR</v>
      </c>
      <c r="E17" s="182" t="str">
        <f>IF('Kompetensi Sosial'!$C18="","",'Kompetensi Sosial'!$C18)</f>
        <v>950102-02-5946</v>
      </c>
      <c r="F17" s="183">
        <f>IF($D17="","",'P01 (8)'!$G$36)</f>
        <v>40</v>
      </c>
      <c r="G17" s="183">
        <f>IF($D17="","",'P01 (8)'!$H$40)</f>
        <v>0</v>
      </c>
      <c r="H17" s="272">
        <f>IF($D17="","",'P01 (8)'!$H$41)</f>
        <v>0</v>
      </c>
      <c r="I17" s="272"/>
      <c r="J17" s="185">
        <f>IF($D17="","",'P01 (2)'!$G$47)</f>
        <v>0</v>
      </c>
      <c r="K17" s="183" t="str">
        <f>IF($D17="","",'P01 (8)'!$G$54)</f>
        <v>GAGAL</v>
      </c>
      <c r="L17" s="182" t="str">
        <f>IF($D17="","",'P01 (8)'!$G$57)</f>
        <v>SILA PILIH</v>
      </c>
      <c r="M17" s="182">
        <f>IF($D17="","",'P01 (8)'!$G$60)</f>
        <v>40</v>
      </c>
      <c r="N17" s="182" t="str">
        <f>IF($D17="","",'P01 (8)'!$G$61)</f>
        <v>SILA PILIH</v>
      </c>
      <c r="O17" s="67"/>
      <c r="P17" s="44"/>
    </row>
    <row r="18" spans="1:16" ht="26.25" customHeight="1" x14ac:dyDescent="0.25">
      <c r="A18" s="44"/>
      <c r="B18" s="44"/>
      <c r="C18" s="173">
        <f t="shared" si="0"/>
        <v>9</v>
      </c>
      <c r="D18" s="181" t="str">
        <f>IF('Kompetensi Sosial'!$D19="","",'Kompetensi Sosial'!$D19)</f>
        <v>NOR IZZATI BINTI ABU BAKAR</v>
      </c>
      <c r="E18" s="182" t="str">
        <f>IF('Kompetensi Sosial'!$C19="","",'Kompetensi Sosial'!$C19)</f>
        <v>951123-02-5894</v>
      </c>
      <c r="F18" s="183">
        <f>IF($D18="","",'P01 (9)'!$G$36)</f>
        <v>40</v>
      </c>
      <c r="G18" s="183">
        <f>IF($D18="","",'P01 (9)'!$H$40)</f>
        <v>0</v>
      </c>
      <c r="H18" s="272">
        <f>IF($D18="","",'P01 (9)'!$H$41)</f>
        <v>0</v>
      </c>
      <c r="I18" s="272"/>
      <c r="J18" s="185">
        <f>IF($D18="","",'P01 (2)'!$G$47)</f>
        <v>0</v>
      </c>
      <c r="K18" s="183" t="str">
        <f>IF($D18="","",'P01 (9)'!$G$54)</f>
        <v>GAGAL</v>
      </c>
      <c r="L18" s="182" t="str">
        <f>IF($D18="","",'P01 (9)'!$G$57)</f>
        <v>SILA PILIH</v>
      </c>
      <c r="M18" s="182">
        <f>IF($D18="","",'P01 (9)'!$G$60)</f>
        <v>40</v>
      </c>
      <c r="N18" s="182" t="str">
        <f>IF($D18="","",'P01 (9)'!$G$61)</f>
        <v>SILA PILIH</v>
      </c>
      <c r="O18" s="67"/>
      <c r="P18" s="44"/>
    </row>
    <row r="19" spans="1:16" ht="26.25" customHeight="1" x14ac:dyDescent="0.25">
      <c r="A19" s="44"/>
      <c r="B19" s="44"/>
      <c r="C19" s="173">
        <f t="shared" si="0"/>
        <v>10</v>
      </c>
      <c r="D19" s="181" t="str">
        <f>IF('Kompetensi Sosial'!$D20="","",'Kompetensi Sosial'!$D20)</f>
        <v>NEESA FATHIRAH BINTI ISMAIL</v>
      </c>
      <c r="E19" s="182" t="str">
        <f>IF('Kompetensi Sosial'!$C20="","",'Kompetensi Sosial'!$C20)</f>
        <v>950903-01-6898</v>
      </c>
      <c r="F19" s="183">
        <f>IF($D19="","",'P01 (10)'!$G$36)</f>
        <v>40</v>
      </c>
      <c r="G19" s="183">
        <f>IF($D19="","",'P01 (10)'!$H$40)</f>
        <v>0</v>
      </c>
      <c r="H19" s="272">
        <f>IF($D19="","",'P01 (10)'!$H$41)</f>
        <v>0</v>
      </c>
      <c r="I19" s="272"/>
      <c r="J19" s="185">
        <f>IF($D19="","",'P01 (2)'!$G$47)</f>
        <v>0</v>
      </c>
      <c r="K19" s="183" t="str">
        <f>IF($D19="","",'P01 (10)'!$G$54)</f>
        <v>GAGAL</v>
      </c>
      <c r="L19" s="182" t="str">
        <f>IF($D19="","",'P01 (10)'!$G$57)</f>
        <v>SILA PILIH</v>
      </c>
      <c r="M19" s="182">
        <f>IF($D19="","",'P01 (10)'!$G$60)</f>
        <v>40</v>
      </c>
      <c r="N19" s="182" t="str">
        <f>IF($D19="","",'P01 (10)'!$G$61)</f>
        <v>SILA PILIH</v>
      </c>
      <c r="O19" s="43"/>
      <c r="P19" s="44"/>
    </row>
    <row r="20" spans="1:16" x14ac:dyDescent="0.25">
      <c r="A20" s="44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4"/>
    </row>
    <row r="21" spans="1:16" x14ac:dyDescent="0.25">
      <c r="A21" s="44"/>
      <c r="B21" s="43"/>
      <c r="C21" s="43"/>
      <c r="D21" s="48" t="s">
        <v>60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4"/>
    </row>
    <row r="22" spans="1:16" x14ac:dyDescent="0.25">
      <c r="A22" s="44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4"/>
    </row>
    <row r="23" spans="1:16" x14ac:dyDescent="0.25">
      <c r="A23" s="44"/>
      <c r="B23" s="43"/>
      <c r="C23" s="43"/>
      <c r="D23" s="43"/>
      <c r="E23" s="49"/>
      <c r="F23" s="49"/>
      <c r="G23" s="43"/>
      <c r="H23" s="49"/>
      <c r="I23" s="49"/>
      <c r="J23" s="49"/>
      <c r="K23" s="43"/>
      <c r="L23" s="43"/>
      <c r="M23" s="49"/>
      <c r="N23" s="49"/>
      <c r="O23" s="49"/>
      <c r="P23" s="44"/>
    </row>
    <row r="24" spans="1:16" ht="35.25" customHeight="1" x14ac:dyDescent="0.25">
      <c r="A24" s="44"/>
      <c r="B24" s="43"/>
      <c r="C24" s="43"/>
      <c r="D24" s="43"/>
      <c r="E24" s="271" t="s">
        <v>61</v>
      </c>
      <c r="F24" s="271"/>
      <c r="G24" s="43"/>
      <c r="H24" s="271" t="s">
        <v>62</v>
      </c>
      <c r="I24" s="271"/>
      <c r="J24" s="271"/>
      <c r="K24" s="43"/>
      <c r="L24" s="43"/>
      <c r="M24" s="273" t="s">
        <v>63</v>
      </c>
      <c r="N24" s="273"/>
      <c r="O24" s="273"/>
      <c r="P24" s="44"/>
    </row>
    <row r="25" spans="1:16" ht="35.25" customHeight="1" x14ac:dyDescent="0.25">
      <c r="A25" s="44"/>
      <c r="B25" s="43"/>
      <c r="C25" s="43"/>
      <c r="D25" s="50" t="s">
        <v>18</v>
      </c>
      <c r="E25" s="274"/>
      <c r="F25" s="274"/>
      <c r="G25" s="50" t="s">
        <v>18</v>
      </c>
      <c r="H25" s="275"/>
      <c r="I25" s="275"/>
      <c r="J25" s="275"/>
      <c r="K25" s="50" t="s">
        <v>18</v>
      </c>
      <c r="L25" s="50"/>
      <c r="M25" s="274"/>
      <c r="N25" s="274"/>
      <c r="O25" s="274"/>
      <c r="P25" s="44"/>
    </row>
    <row r="26" spans="1:16" x14ac:dyDescent="0.25">
      <c r="A26" s="44"/>
      <c r="B26" s="43"/>
      <c r="C26" s="43"/>
      <c r="D26" s="51" t="s">
        <v>19</v>
      </c>
      <c r="E26" s="269"/>
      <c r="F26" s="269"/>
      <c r="G26" s="51" t="s">
        <v>19</v>
      </c>
      <c r="H26" s="270"/>
      <c r="I26" s="270"/>
      <c r="J26" s="270"/>
      <c r="K26" s="51" t="s">
        <v>19</v>
      </c>
      <c r="L26" s="51"/>
      <c r="M26" s="269"/>
      <c r="N26" s="269"/>
      <c r="O26" s="269"/>
      <c r="P26" s="44"/>
    </row>
    <row r="27" spans="1:16" x14ac:dyDescent="0.25">
      <c r="A27" s="44"/>
      <c r="B27" s="43"/>
      <c r="C27" s="43"/>
      <c r="D27" s="51" t="s">
        <v>64</v>
      </c>
      <c r="E27" s="43"/>
      <c r="F27" s="43"/>
      <c r="G27" s="51" t="s">
        <v>65</v>
      </c>
      <c r="H27" s="43"/>
      <c r="I27" s="43"/>
      <c r="J27" s="43"/>
      <c r="K27" s="51" t="s">
        <v>66</v>
      </c>
      <c r="L27" s="51"/>
      <c r="M27" s="43"/>
      <c r="N27" s="43"/>
      <c r="O27" s="43"/>
      <c r="P27" s="44"/>
    </row>
    <row r="28" spans="1:16" x14ac:dyDescent="0.25">
      <c r="A28" s="44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4"/>
    </row>
    <row r="29" spans="1:16" x14ac:dyDescent="0.25">
      <c r="A29" s="44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4"/>
    </row>
    <row r="30" spans="1:16" x14ac:dyDescent="0.25">
      <c r="A30" s="44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4"/>
    </row>
    <row r="31" spans="1:16" ht="15.75" thickBot="1" x14ac:dyDescent="0.3">
      <c r="A31" s="44"/>
      <c r="B31" s="43"/>
      <c r="C31" s="54"/>
      <c r="D31" s="53" t="s">
        <v>67</v>
      </c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5"/>
    </row>
    <row r="32" spans="1:16" ht="15.75" thickTop="1" x14ac:dyDescent="0.25">
      <c r="B32" s="38"/>
    </row>
  </sheetData>
  <sheetProtection algorithmName="SHA-512" hashValue="ycRUFfJgblX1GHTQW0rPjREKG8G5TkvwKoesEHRZg1wE9NNryAbUuxHVyLXU5W/nTYH/lLNwR1AOswHQz6Xrdg==" saltValue="Mw7p1gPBWDUkT5/BobDF+A==" spinCount="100000" sheet="1" formatRows="0" selectLockedCells="1"/>
  <mergeCells count="43">
    <mergeCell ref="E3:F3"/>
    <mergeCell ref="I3:J3"/>
    <mergeCell ref="K3:N3"/>
    <mergeCell ref="E4:F4"/>
    <mergeCell ref="I4:J4"/>
    <mergeCell ref="K4:N4"/>
    <mergeCell ref="E5:F5"/>
    <mergeCell ref="I5:J5"/>
    <mergeCell ref="K5:N5"/>
    <mergeCell ref="E6:F6"/>
    <mergeCell ref="I6:J6"/>
    <mergeCell ref="K6:N6"/>
    <mergeCell ref="C8:C9"/>
    <mergeCell ref="D8:D9"/>
    <mergeCell ref="E8:E9"/>
    <mergeCell ref="F8:F9"/>
    <mergeCell ref="G8:I8"/>
    <mergeCell ref="H9:I9"/>
    <mergeCell ref="O8:O9"/>
    <mergeCell ref="H10:I10"/>
    <mergeCell ref="H11:I11"/>
    <mergeCell ref="H12:I12"/>
    <mergeCell ref="H13:I13"/>
    <mergeCell ref="J8:J9"/>
    <mergeCell ref="K8:K9"/>
    <mergeCell ref="L8:L9"/>
    <mergeCell ref="M8:M9"/>
    <mergeCell ref="N8:N9"/>
    <mergeCell ref="H14:I14"/>
    <mergeCell ref="M24:O24"/>
    <mergeCell ref="E25:F25"/>
    <mergeCell ref="H25:J25"/>
    <mergeCell ref="M25:O25"/>
    <mergeCell ref="H15:I15"/>
    <mergeCell ref="H16:I16"/>
    <mergeCell ref="H17:I17"/>
    <mergeCell ref="H18:I18"/>
    <mergeCell ref="H19:I19"/>
    <mergeCell ref="E26:F26"/>
    <mergeCell ref="H26:J26"/>
    <mergeCell ref="M26:O26"/>
    <mergeCell ref="E24:F24"/>
    <mergeCell ref="H24:J24"/>
  </mergeCells>
  <conditionalFormatting sqref="C10:O19">
    <cfRule type="expression" dxfId="0" priority="1">
      <formula>$D10&lt;&gt;""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04F68-332C-49F2-A507-9C45859AC04E}">
  <sheetPr>
    <pageSetUpPr fitToPage="1"/>
  </sheetPr>
  <dimension ref="B1:R87"/>
  <sheetViews>
    <sheetView view="pageBreakPreview" topLeftCell="A55" zoomScaleNormal="130" zoomScaleSheetLayoutView="100" workbookViewId="0">
      <selection activeCell="F26" sqref="F26:O26"/>
    </sheetView>
  </sheetViews>
  <sheetFormatPr defaultRowHeight="15" x14ac:dyDescent="0.25"/>
  <cols>
    <col min="1" max="1" width="9.140625" style="77"/>
    <col min="2" max="2" width="3.42578125" style="77" customWidth="1"/>
    <col min="3" max="3" width="3.5703125" style="77" customWidth="1"/>
    <col min="4" max="4" width="12.85546875" style="77" customWidth="1"/>
    <col min="5" max="5" width="3.7109375" style="77" customWidth="1"/>
    <col min="6" max="6" width="18.42578125" style="77" customWidth="1"/>
    <col min="7" max="7" width="11.7109375" style="77" customWidth="1"/>
    <col min="8" max="11" width="4.28515625" style="77" customWidth="1"/>
    <col min="12" max="12" width="10.5703125" style="77" customWidth="1"/>
    <col min="13" max="13" width="8.42578125" style="77" customWidth="1"/>
    <col min="14" max="14" width="8.7109375" style="77" customWidth="1"/>
    <col min="15" max="15" width="4.42578125" style="77" customWidth="1"/>
    <col min="16" max="16" width="3.85546875" style="77" customWidth="1"/>
    <col min="17" max="16384" width="9.140625" style="77"/>
  </cols>
  <sheetData>
    <row r="1" spans="2:16" ht="15.75" thickTop="1" x14ac:dyDescent="0.25">
      <c r="B1" s="74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6" t="s">
        <v>77</v>
      </c>
    </row>
    <row r="2" spans="2:16" ht="15.75" x14ac:dyDescent="0.25">
      <c r="B2" s="78"/>
      <c r="C2" s="297" t="s">
        <v>78</v>
      </c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79"/>
    </row>
    <row r="3" spans="2:16" ht="9.9499999999999993" customHeight="1" x14ac:dyDescent="0.25">
      <c r="B3" s="78"/>
      <c r="C3" s="80"/>
      <c r="D3" s="80"/>
      <c r="E3" s="80"/>
      <c r="F3" s="80"/>
      <c r="G3" s="80"/>
      <c r="H3" s="11"/>
      <c r="I3" s="11"/>
      <c r="J3" s="11"/>
      <c r="K3" s="11"/>
      <c r="L3" s="11"/>
      <c r="M3" s="11"/>
      <c r="N3" s="11"/>
      <c r="O3" s="11"/>
      <c r="P3" s="79"/>
    </row>
    <row r="4" spans="2:16" x14ac:dyDescent="0.25">
      <c r="B4" s="78"/>
      <c r="C4" s="81" t="s">
        <v>79</v>
      </c>
      <c r="D4" s="82"/>
      <c r="E4" s="82"/>
      <c r="F4" s="82"/>
      <c r="G4" s="82"/>
      <c r="H4" s="11"/>
      <c r="I4" s="11"/>
      <c r="J4" s="11"/>
      <c r="K4" s="11"/>
      <c r="L4" s="11"/>
      <c r="M4" s="11"/>
      <c r="N4" s="11"/>
      <c r="O4" s="11"/>
      <c r="P4" s="79"/>
    </row>
    <row r="5" spans="2:16" ht="9.6" customHeight="1" thickBot="1" x14ac:dyDescent="0.3">
      <c r="B5" s="78"/>
      <c r="C5" s="82"/>
      <c r="D5" s="82"/>
      <c r="E5" s="82"/>
      <c r="F5" s="82"/>
      <c r="G5" s="82"/>
      <c r="H5" s="11"/>
      <c r="I5" s="11"/>
      <c r="J5" s="11"/>
      <c r="K5" s="11"/>
      <c r="L5" s="11"/>
      <c r="M5" s="11"/>
      <c r="N5" s="11"/>
      <c r="O5" s="11"/>
      <c r="P5" s="79"/>
    </row>
    <row r="6" spans="2:16" ht="23.25" customHeight="1" thickBot="1" x14ac:dyDescent="0.3">
      <c r="B6" s="78"/>
      <c r="C6" s="298" t="s">
        <v>80</v>
      </c>
      <c r="D6" s="299"/>
      <c r="E6" s="300"/>
      <c r="F6" s="301"/>
      <c r="G6" s="302"/>
      <c r="H6" s="302"/>
      <c r="I6" s="302"/>
      <c r="J6" s="302"/>
      <c r="K6" s="302"/>
      <c r="L6" s="302"/>
      <c r="M6" s="302"/>
      <c r="N6" s="302"/>
      <c r="O6" s="302"/>
      <c r="P6" s="79"/>
    </row>
    <row r="7" spans="2:16" ht="13.5" customHeight="1" x14ac:dyDescent="0.25">
      <c r="B7" s="78"/>
      <c r="C7" s="303" t="s">
        <v>81</v>
      </c>
      <c r="D7" s="304"/>
      <c r="E7" s="305"/>
      <c r="F7" s="301"/>
      <c r="G7" s="302"/>
      <c r="H7" s="302"/>
      <c r="I7" s="302"/>
      <c r="J7" s="302"/>
      <c r="K7" s="302"/>
      <c r="L7" s="302"/>
      <c r="M7" s="302"/>
      <c r="N7" s="302"/>
      <c r="O7" s="302"/>
      <c r="P7" s="79"/>
    </row>
    <row r="8" spans="2:16" ht="15.75" thickBot="1" x14ac:dyDescent="0.3">
      <c r="B8" s="78"/>
      <c r="C8" s="306" t="s">
        <v>82</v>
      </c>
      <c r="D8" s="307"/>
      <c r="E8" s="308"/>
      <c r="F8" s="301"/>
      <c r="G8" s="302"/>
      <c r="H8" s="302"/>
      <c r="I8" s="302"/>
      <c r="J8" s="302"/>
      <c r="K8" s="302"/>
      <c r="L8" s="302"/>
      <c r="M8" s="302"/>
      <c r="N8" s="302"/>
      <c r="O8" s="302"/>
      <c r="P8" s="79"/>
    </row>
    <row r="9" spans="2:16" ht="26.25" customHeight="1" thickBot="1" x14ac:dyDescent="0.3">
      <c r="B9" s="78"/>
      <c r="C9" s="310" t="s">
        <v>83</v>
      </c>
      <c r="D9" s="311"/>
      <c r="E9" s="312"/>
      <c r="F9" s="313"/>
      <c r="G9" s="314"/>
      <c r="H9" s="314"/>
      <c r="I9" s="314"/>
      <c r="J9" s="314"/>
      <c r="K9" s="315" t="s">
        <v>84</v>
      </c>
      <c r="L9" s="316"/>
      <c r="M9" s="316"/>
      <c r="N9" s="316"/>
      <c r="O9" s="316"/>
      <c r="P9" s="79"/>
    </row>
    <row r="10" spans="2:16" ht="26.25" customHeight="1" thickBot="1" x14ac:dyDescent="0.3">
      <c r="B10" s="78"/>
      <c r="C10" s="310" t="s">
        <v>85</v>
      </c>
      <c r="D10" s="311"/>
      <c r="E10" s="312"/>
      <c r="F10" s="317"/>
      <c r="G10" s="318"/>
      <c r="H10" s="318"/>
      <c r="I10" s="318"/>
      <c r="J10" s="318"/>
      <c r="K10" s="315"/>
      <c r="L10" s="316"/>
      <c r="M10" s="316"/>
      <c r="N10" s="316"/>
      <c r="O10" s="316"/>
      <c r="P10" s="79"/>
    </row>
    <row r="11" spans="2:16" ht="26.25" customHeight="1" thickBot="1" x14ac:dyDescent="0.3">
      <c r="B11" s="78"/>
      <c r="C11" s="310" t="s">
        <v>86</v>
      </c>
      <c r="D11" s="311"/>
      <c r="E11" s="312"/>
      <c r="F11" s="317"/>
      <c r="G11" s="318"/>
      <c r="H11" s="318"/>
      <c r="I11" s="318"/>
      <c r="J11" s="318"/>
      <c r="K11" s="315"/>
      <c r="L11" s="316"/>
      <c r="M11" s="316"/>
      <c r="N11" s="316"/>
      <c r="O11" s="316"/>
      <c r="P11" s="79"/>
    </row>
    <row r="12" spans="2:16" ht="26.25" customHeight="1" thickBot="1" x14ac:dyDescent="0.3">
      <c r="B12" s="78"/>
      <c r="C12" s="310" t="s">
        <v>87</v>
      </c>
      <c r="D12" s="311"/>
      <c r="E12" s="312"/>
      <c r="F12" s="317"/>
      <c r="G12" s="318"/>
      <c r="H12" s="318"/>
      <c r="I12" s="318"/>
      <c r="J12" s="318"/>
      <c r="K12" s="11"/>
      <c r="L12" s="11"/>
      <c r="M12" s="11"/>
      <c r="N12" s="83"/>
      <c r="O12" s="83"/>
      <c r="P12" s="79"/>
    </row>
    <row r="13" spans="2:16" ht="26.25" customHeight="1" thickBot="1" x14ac:dyDescent="0.3">
      <c r="B13" s="78"/>
      <c r="C13" s="310" t="s">
        <v>88</v>
      </c>
      <c r="D13" s="311"/>
      <c r="E13" s="312"/>
      <c r="F13" s="317"/>
      <c r="G13" s="318"/>
      <c r="H13" s="318"/>
      <c r="I13" s="318"/>
      <c r="J13" s="318"/>
      <c r="K13" s="11"/>
      <c r="L13" s="11"/>
      <c r="M13" s="11"/>
      <c r="N13" s="83"/>
      <c r="O13" s="83"/>
      <c r="P13" s="79"/>
    </row>
    <row r="14" spans="2:16" ht="10.5" customHeight="1" x14ac:dyDescent="0.25">
      <c r="B14" s="78"/>
      <c r="C14" s="84"/>
      <c r="D14" s="84"/>
      <c r="E14" s="84"/>
      <c r="F14" s="84"/>
      <c r="G14" s="84"/>
      <c r="H14" s="84"/>
      <c r="I14" s="84"/>
      <c r="J14" s="84"/>
      <c r="K14" s="11" t="s">
        <v>89</v>
      </c>
      <c r="L14" s="84"/>
      <c r="M14" s="84"/>
      <c r="N14" s="84"/>
      <c r="O14" s="84"/>
      <c r="P14" s="79"/>
    </row>
    <row r="15" spans="2:16" x14ac:dyDescent="0.25">
      <c r="B15" s="78"/>
      <c r="C15" s="84"/>
      <c r="D15" s="84"/>
      <c r="E15" s="84"/>
      <c r="F15" s="84"/>
      <c r="G15" s="84"/>
      <c r="H15" s="84"/>
      <c r="I15" s="84"/>
      <c r="J15" s="84"/>
      <c r="K15" s="11"/>
      <c r="L15" s="319" t="s">
        <v>90</v>
      </c>
      <c r="M15" s="319"/>
      <c r="N15" s="319"/>
      <c r="O15" s="84"/>
      <c r="P15" s="79"/>
    </row>
    <row r="16" spans="2:16" ht="9.9499999999999993" customHeight="1" x14ac:dyDescent="0.25">
      <c r="B16" s="78"/>
      <c r="C16" s="84"/>
      <c r="D16" s="84"/>
      <c r="E16" s="84"/>
      <c r="F16" s="84"/>
      <c r="G16" s="84"/>
      <c r="H16" s="84"/>
      <c r="I16" s="84"/>
      <c r="J16" s="84"/>
      <c r="K16" s="11"/>
      <c r="L16" s="84"/>
      <c r="M16" s="84"/>
      <c r="N16" s="84"/>
      <c r="O16" s="84"/>
      <c r="P16" s="79"/>
    </row>
    <row r="17" spans="2:17" x14ac:dyDescent="0.25">
      <c r="B17" s="78"/>
      <c r="C17" s="81" t="s">
        <v>91</v>
      </c>
      <c r="D17" s="82"/>
      <c r="E17" s="82"/>
      <c r="F17" s="82"/>
      <c r="G17" s="82"/>
      <c r="H17" s="11"/>
      <c r="I17" s="11"/>
      <c r="J17" s="11"/>
      <c r="K17" s="11"/>
      <c r="L17" s="11"/>
      <c r="M17" s="11"/>
      <c r="N17" s="11"/>
      <c r="O17" s="10"/>
      <c r="P17" s="79"/>
    </row>
    <row r="18" spans="2:17" ht="9.9499999999999993" customHeight="1" x14ac:dyDescent="0.25">
      <c r="B18" s="78"/>
      <c r="C18" s="86"/>
      <c r="D18" s="86"/>
      <c r="E18" s="86"/>
      <c r="F18" s="86"/>
      <c r="G18" s="86"/>
      <c r="H18" s="11"/>
      <c r="I18" s="11"/>
      <c r="J18" s="11"/>
      <c r="K18" s="11"/>
      <c r="L18" s="11"/>
      <c r="M18" s="11"/>
      <c r="N18" s="11"/>
      <c r="O18" s="11"/>
      <c r="P18" s="79"/>
    </row>
    <row r="19" spans="2:17" ht="15.75" x14ac:dyDescent="0.25">
      <c r="B19" s="78"/>
      <c r="C19" s="309" t="s">
        <v>92</v>
      </c>
      <c r="D19" s="309"/>
      <c r="E19" s="309"/>
      <c r="F19" s="309" t="s">
        <v>93</v>
      </c>
      <c r="G19" s="309"/>
      <c r="H19" s="309"/>
      <c r="I19" s="309"/>
      <c r="J19" s="309"/>
      <c r="K19" s="309"/>
      <c r="L19" s="309"/>
      <c r="M19" s="309"/>
      <c r="N19" s="309"/>
      <c r="O19" s="309"/>
      <c r="P19" s="79"/>
    </row>
    <row r="20" spans="2:17" ht="180" customHeight="1" x14ac:dyDescent="0.25">
      <c r="B20" s="78"/>
      <c r="C20" s="320" t="s">
        <v>94</v>
      </c>
      <c r="D20" s="320"/>
      <c r="E20" s="320"/>
      <c r="F20" s="295"/>
      <c r="G20" s="295"/>
      <c r="H20" s="295"/>
      <c r="I20" s="295"/>
      <c r="J20" s="295"/>
      <c r="K20" s="295"/>
      <c r="L20" s="295"/>
      <c r="M20" s="295"/>
      <c r="N20" s="295"/>
      <c r="O20" s="295"/>
      <c r="P20" s="79"/>
    </row>
    <row r="21" spans="2:17" ht="35.25" customHeight="1" x14ac:dyDescent="0.25">
      <c r="B21" s="78"/>
      <c r="C21" s="321" t="s">
        <v>95</v>
      </c>
      <c r="D21" s="321"/>
      <c r="E21" s="321"/>
      <c r="F21" s="322"/>
      <c r="G21" s="323"/>
      <c r="H21" s="323"/>
      <c r="I21" s="323"/>
      <c r="J21" s="323"/>
      <c r="K21" s="323"/>
      <c r="L21" s="323"/>
      <c r="M21" s="323"/>
      <c r="N21" s="323"/>
      <c r="O21" s="324"/>
      <c r="P21" s="79"/>
    </row>
    <row r="22" spans="2:17" ht="35.25" customHeight="1" x14ac:dyDescent="0.25">
      <c r="B22" s="78"/>
      <c r="C22" s="321"/>
      <c r="D22" s="321"/>
      <c r="E22" s="321"/>
      <c r="F22" s="325"/>
      <c r="G22" s="326"/>
      <c r="H22" s="326"/>
      <c r="I22" s="326"/>
      <c r="J22" s="326"/>
      <c r="K22" s="326"/>
      <c r="L22" s="326"/>
      <c r="M22" s="326"/>
      <c r="N22" s="326"/>
      <c r="O22" s="327"/>
      <c r="P22" s="79"/>
    </row>
    <row r="23" spans="2:17" ht="35.25" customHeight="1" x14ac:dyDescent="0.25">
      <c r="B23" s="78"/>
      <c r="C23" s="321"/>
      <c r="D23" s="321"/>
      <c r="E23" s="321"/>
      <c r="F23" s="325"/>
      <c r="G23" s="326"/>
      <c r="H23" s="326"/>
      <c r="I23" s="326"/>
      <c r="J23" s="326"/>
      <c r="K23" s="326"/>
      <c r="L23" s="326"/>
      <c r="M23" s="326"/>
      <c r="N23" s="326"/>
      <c r="O23" s="327"/>
      <c r="P23" s="79"/>
    </row>
    <row r="24" spans="2:17" ht="35.25" customHeight="1" x14ac:dyDescent="0.25">
      <c r="B24" s="78"/>
      <c r="C24" s="321"/>
      <c r="D24" s="321"/>
      <c r="E24" s="321"/>
      <c r="F24" s="325"/>
      <c r="G24" s="326"/>
      <c r="H24" s="326"/>
      <c r="I24" s="326"/>
      <c r="J24" s="326"/>
      <c r="K24" s="326"/>
      <c r="L24" s="326"/>
      <c r="M24" s="326"/>
      <c r="N24" s="326"/>
      <c r="O24" s="327"/>
      <c r="P24" s="79"/>
    </row>
    <row r="25" spans="2:17" ht="35.25" customHeight="1" x14ac:dyDescent="0.25">
      <c r="B25" s="78"/>
      <c r="C25" s="321"/>
      <c r="D25" s="321"/>
      <c r="E25" s="321"/>
      <c r="F25" s="328"/>
      <c r="G25" s="329"/>
      <c r="H25" s="329"/>
      <c r="I25" s="329"/>
      <c r="J25" s="329"/>
      <c r="K25" s="329"/>
      <c r="L25" s="329"/>
      <c r="M25" s="329"/>
      <c r="N25" s="329"/>
      <c r="O25" s="330"/>
      <c r="P25" s="79"/>
    </row>
    <row r="26" spans="2:17" ht="158.25" customHeight="1" x14ac:dyDescent="0.25">
      <c r="B26" s="78"/>
      <c r="C26" s="320" t="s">
        <v>96</v>
      </c>
      <c r="D26" s="320"/>
      <c r="E26" s="320"/>
      <c r="F26" s="331"/>
      <c r="G26" s="332"/>
      <c r="H26" s="332"/>
      <c r="I26" s="332"/>
      <c r="J26" s="332"/>
      <c r="K26" s="332"/>
      <c r="L26" s="332"/>
      <c r="M26" s="332"/>
      <c r="N26" s="332"/>
      <c r="O26" s="333"/>
      <c r="P26" s="79"/>
    </row>
    <row r="27" spans="2:17" ht="15.75" thickBot="1" x14ac:dyDescent="0.3">
      <c r="B27" s="8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88"/>
    </row>
    <row r="28" spans="2:17" ht="6" customHeight="1" thickTop="1" thickBot="1" x14ac:dyDescent="0.3">
      <c r="B28" s="89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1"/>
      <c r="Q28" s="11"/>
    </row>
    <row r="29" spans="2:17" ht="22.5" customHeight="1" thickTop="1" x14ac:dyDescent="0.25">
      <c r="B29" s="74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90"/>
    </row>
    <row r="30" spans="2:17" ht="22.5" customHeight="1" x14ac:dyDescent="0.25">
      <c r="B30" s="78"/>
      <c r="C30" s="81" t="s">
        <v>97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79"/>
    </row>
    <row r="31" spans="2:17" ht="8.25" customHeight="1" x14ac:dyDescent="0.25">
      <c r="B31" s="78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79"/>
    </row>
    <row r="32" spans="2:17" ht="22.5" customHeight="1" x14ac:dyDescent="0.25">
      <c r="B32" s="78"/>
      <c r="C32" s="12" t="s">
        <v>98</v>
      </c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79"/>
    </row>
    <row r="33" spans="2:16" ht="23.25" customHeight="1" x14ac:dyDescent="0.25">
      <c r="B33" s="78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79"/>
    </row>
    <row r="34" spans="2:16" ht="23.25" customHeight="1" x14ac:dyDescent="0.25">
      <c r="B34" s="78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79"/>
    </row>
    <row r="35" spans="2:16" ht="23.25" customHeight="1" x14ac:dyDescent="0.25">
      <c r="B35" s="78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79"/>
    </row>
    <row r="36" spans="2:16" ht="23.25" customHeight="1" x14ac:dyDescent="0.25">
      <c r="B36" s="78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79"/>
    </row>
    <row r="37" spans="2:16" ht="23.25" customHeight="1" x14ac:dyDescent="0.25">
      <c r="B37" s="78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79"/>
    </row>
    <row r="38" spans="2:16" ht="23.25" customHeight="1" x14ac:dyDescent="0.25">
      <c r="B38" s="78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79"/>
    </row>
    <row r="39" spans="2:16" ht="23.25" customHeight="1" x14ac:dyDescent="0.25">
      <c r="B39" s="78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79"/>
    </row>
    <row r="40" spans="2:16" ht="23.25" customHeight="1" x14ac:dyDescent="0.25">
      <c r="B40" s="78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2"/>
      <c r="O40" s="92"/>
      <c r="P40" s="79"/>
    </row>
    <row r="41" spans="2:16" ht="12" customHeight="1" x14ac:dyDescent="0.25">
      <c r="B41" s="78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79"/>
    </row>
    <row r="42" spans="2:16" ht="22.5" customHeight="1" x14ac:dyDescent="0.25">
      <c r="B42" s="19"/>
      <c r="C42" s="81" t="s">
        <v>99</v>
      </c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23"/>
    </row>
    <row r="43" spans="2:16" ht="9.9499999999999993" customHeight="1" x14ac:dyDescent="0.25">
      <c r="B43" s="78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79"/>
    </row>
    <row r="44" spans="2:16" ht="9.9499999999999993" customHeight="1" x14ac:dyDescent="0.25">
      <c r="B44" s="78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79"/>
    </row>
    <row r="45" spans="2:16" ht="9.9499999999999993" customHeight="1" x14ac:dyDescent="0.25">
      <c r="B45" s="78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79"/>
    </row>
    <row r="46" spans="2:16" x14ac:dyDescent="0.25">
      <c r="B46" s="78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79"/>
    </row>
    <row r="47" spans="2:16" x14ac:dyDescent="0.25">
      <c r="B47" s="78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79"/>
    </row>
    <row r="48" spans="2:16" x14ac:dyDescent="0.25">
      <c r="B48" s="78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79"/>
    </row>
    <row r="49" spans="2:16" ht="15.75" thickBot="1" x14ac:dyDescent="0.3">
      <c r="B49" s="78"/>
      <c r="C49" s="93"/>
      <c r="D49" s="93"/>
      <c r="E49" s="93"/>
      <c r="F49" s="93"/>
      <c r="G49" s="11"/>
      <c r="H49" s="11"/>
      <c r="I49" s="93"/>
      <c r="J49" s="93"/>
      <c r="K49" s="93"/>
      <c r="L49" s="93"/>
      <c r="M49" s="93"/>
      <c r="N49" s="93"/>
      <c r="O49" s="11"/>
      <c r="P49" s="79"/>
    </row>
    <row r="50" spans="2:16" x14ac:dyDescent="0.25">
      <c r="B50" s="78"/>
      <c r="C50" s="11" t="s">
        <v>100</v>
      </c>
      <c r="D50" s="11"/>
      <c r="E50" s="11"/>
      <c r="F50" s="11"/>
      <c r="G50" s="11"/>
      <c r="H50" s="11"/>
      <c r="I50" s="11" t="s">
        <v>101</v>
      </c>
      <c r="J50" s="11"/>
      <c r="K50" s="11"/>
      <c r="L50" s="11"/>
      <c r="M50" s="11"/>
      <c r="N50" s="11"/>
      <c r="O50" s="11"/>
      <c r="P50" s="79"/>
    </row>
    <row r="51" spans="2:16" x14ac:dyDescent="0.25">
      <c r="B51" s="78"/>
      <c r="C51" s="319"/>
      <c r="D51" s="319"/>
      <c r="E51" s="319"/>
      <c r="F51" s="319"/>
      <c r="G51" s="10"/>
      <c r="H51" s="11"/>
      <c r="I51" s="319"/>
      <c r="J51" s="319"/>
      <c r="K51" s="319"/>
      <c r="L51" s="319"/>
      <c r="M51" s="319"/>
      <c r="N51" s="319"/>
      <c r="O51" s="11"/>
      <c r="P51" s="79"/>
    </row>
    <row r="52" spans="2:16" x14ac:dyDescent="0.25">
      <c r="B52" s="78"/>
      <c r="C52" s="11" t="s">
        <v>102</v>
      </c>
      <c r="D52" s="11"/>
      <c r="E52" s="11"/>
      <c r="F52" s="11"/>
      <c r="G52" s="11"/>
      <c r="H52" s="11"/>
      <c r="I52" s="11" t="s">
        <v>103</v>
      </c>
      <c r="J52" s="11"/>
      <c r="K52" s="11"/>
      <c r="L52" s="11"/>
      <c r="M52" s="11"/>
      <c r="N52" s="11"/>
      <c r="O52" s="11"/>
      <c r="P52" s="79"/>
    </row>
    <row r="53" spans="2:16" x14ac:dyDescent="0.25">
      <c r="B53" s="78"/>
      <c r="C53" s="319"/>
      <c r="D53" s="319"/>
      <c r="E53" s="319"/>
      <c r="F53" s="319"/>
      <c r="G53" s="10"/>
      <c r="H53" s="11"/>
      <c r="I53" s="319"/>
      <c r="J53" s="319"/>
      <c r="K53" s="319"/>
      <c r="L53" s="319"/>
      <c r="M53" s="319"/>
      <c r="N53" s="319"/>
      <c r="O53" s="11"/>
      <c r="P53" s="79"/>
    </row>
    <row r="54" spans="2:16" x14ac:dyDescent="0.25">
      <c r="B54" s="78"/>
      <c r="C54" s="64" t="s">
        <v>19</v>
      </c>
      <c r="D54" s="10"/>
      <c r="E54" s="10"/>
      <c r="F54" s="10"/>
      <c r="G54" s="10"/>
      <c r="H54" s="11"/>
      <c r="I54" s="64" t="s">
        <v>19</v>
      </c>
      <c r="J54" s="10"/>
      <c r="K54" s="10"/>
      <c r="L54" s="11"/>
      <c r="M54" s="11"/>
      <c r="N54" s="11"/>
      <c r="O54" s="11"/>
      <c r="P54" s="79"/>
    </row>
    <row r="55" spans="2:16" x14ac:dyDescent="0.25">
      <c r="B55" s="78"/>
      <c r="C55" s="319"/>
      <c r="D55" s="319"/>
      <c r="E55" s="319"/>
      <c r="F55" s="319"/>
      <c r="G55" s="10"/>
      <c r="H55" s="11"/>
      <c r="I55" s="319"/>
      <c r="J55" s="319"/>
      <c r="K55" s="319"/>
      <c r="L55" s="319"/>
      <c r="M55" s="319"/>
      <c r="N55" s="319"/>
      <c r="O55" s="11"/>
      <c r="P55" s="79"/>
    </row>
    <row r="56" spans="2:16" x14ac:dyDescent="0.25">
      <c r="B56" s="78"/>
      <c r="C56" s="11" t="s">
        <v>104</v>
      </c>
      <c r="D56" s="11"/>
      <c r="E56" s="11"/>
      <c r="F56" s="11"/>
      <c r="G56" s="11"/>
      <c r="H56" s="11"/>
      <c r="I56" s="11" t="s">
        <v>104</v>
      </c>
      <c r="J56" s="11"/>
      <c r="K56" s="11"/>
      <c r="L56" s="11"/>
      <c r="M56" s="11"/>
      <c r="N56" s="11"/>
      <c r="O56" s="11"/>
      <c r="P56" s="79"/>
    </row>
    <row r="57" spans="2:16" x14ac:dyDescent="0.25">
      <c r="B57" s="78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79"/>
    </row>
    <row r="58" spans="2:16" x14ac:dyDescent="0.25">
      <c r="B58" s="78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79"/>
    </row>
    <row r="59" spans="2:16" x14ac:dyDescent="0.25">
      <c r="B59" s="78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79"/>
    </row>
    <row r="60" spans="2:16" x14ac:dyDescent="0.25">
      <c r="B60" s="78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79"/>
    </row>
    <row r="61" spans="2:16" x14ac:dyDescent="0.25">
      <c r="B61" s="78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79"/>
    </row>
    <row r="62" spans="2:16" x14ac:dyDescent="0.25">
      <c r="B62" s="78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79"/>
    </row>
    <row r="63" spans="2:16" x14ac:dyDescent="0.25">
      <c r="B63" s="78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79"/>
    </row>
    <row r="64" spans="2:16" x14ac:dyDescent="0.25">
      <c r="B64" s="78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79"/>
    </row>
    <row r="65" spans="2:18" x14ac:dyDescent="0.25">
      <c r="B65" s="78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79"/>
    </row>
    <row r="66" spans="2:18" ht="15.75" thickBot="1" x14ac:dyDescent="0.3">
      <c r="B66" s="78"/>
      <c r="C66" s="93"/>
      <c r="D66" s="93"/>
      <c r="E66" s="93"/>
      <c r="F66" s="93"/>
      <c r="G66" s="11"/>
      <c r="H66" s="11"/>
      <c r="I66" s="93"/>
      <c r="J66" s="93"/>
      <c r="K66" s="93"/>
      <c r="L66" s="93"/>
      <c r="M66" s="93"/>
      <c r="N66" s="93"/>
      <c r="O66" s="11"/>
      <c r="P66" s="79"/>
    </row>
    <row r="67" spans="2:18" x14ac:dyDescent="0.25">
      <c r="B67" s="78"/>
      <c r="C67" s="11" t="s">
        <v>105</v>
      </c>
      <c r="D67" s="11"/>
      <c r="E67" s="11"/>
      <c r="F67" s="11"/>
      <c r="G67" s="11"/>
      <c r="H67" s="11"/>
      <c r="I67" s="11" t="s">
        <v>106</v>
      </c>
      <c r="J67" s="11"/>
      <c r="K67" s="11"/>
      <c r="L67" s="11"/>
      <c r="M67" s="11"/>
      <c r="N67" s="11"/>
      <c r="O67" s="11"/>
      <c r="P67" s="79"/>
    </row>
    <row r="68" spans="2:18" x14ac:dyDescent="0.25">
      <c r="B68" s="78"/>
      <c r="C68" s="319"/>
      <c r="D68" s="319"/>
      <c r="E68" s="319"/>
      <c r="F68" s="319"/>
      <c r="G68" s="11"/>
      <c r="H68" s="11"/>
      <c r="I68" s="319"/>
      <c r="J68" s="319"/>
      <c r="K68" s="319"/>
      <c r="L68" s="319"/>
      <c r="M68" s="319"/>
      <c r="N68" s="319"/>
      <c r="O68" s="11"/>
      <c r="P68" s="79"/>
    </row>
    <row r="69" spans="2:18" x14ac:dyDescent="0.25">
      <c r="B69" s="78"/>
      <c r="C69" s="11" t="s">
        <v>103</v>
      </c>
      <c r="D69" s="11"/>
      <c r="E69" s="11"/>
      <c r="F69" s="11"/>
      <c r="G69" s="11"/>
      <c r="H69" s="11"/>
      <c r="I69" s="11" t="s">
        <v>103</v>
      </c>
      <c r="J69" s="11"/>
      <c r="K69" s="11"/>
      <c r="L69" s="11"/>
      <c r="M69" s="11"/>
      <c r="N69" s="11"/>
      <c r="O69" s="11"/>
      <c r="P69" s="79"/>
    </row>
    <row r="70" spans="2:18" x14ac:dyDescent="0.25">
      <c r="B70" s="78"/>
      <c r="C70" s="319"/>
      <c r="D70" s="319"/>
      <c r="E70" s="319"/>
      <c r="F70" s="319"/>
      <c r="G70" s="11"/>
      <c r="H70" s="11"/>
      <c r="I70" s="319"/>
      <c r="J70" s="319"/>
      <c r="K70" s="319"/>
      <c r="L70" s="319"/>
      <c r="M70" s="319"/>
      <c r="N70" s="319"/>
      <c r="O70" s="11"/>
      <c r="P70" s="79"/>
    </row>
    <row r="71" spans="2:18" x14ac:dyDescent="0.25">
      <c r="B71" s="78"/>
      <c r="C71" s="11" t="s">
        <v>19</v>
      </c>
      <c r="D71" s="11"/>
      <c r="E71" s="11"/>
      <c r="F71" s="11"/>
      <c r="G71" s="11"/>
      <c r="H71" s="11"/>
      <c r="I71" s="11" t="s">
        <v>19</v>
      </c>
      <c r="J71" s="11"/>
      <c r="K71" s="11"/>
      <c r="L71" s="11"/>
      <c r="M71" s="11"/>
      <c r="N71" s="11"/>
      <c r="O71" s="11"/>
      <c r="P71" s="79"/>
    </row>
    <row r="72" spans="2:18" x14ac:dyDescent="0.25">
      <c r="B72" s="78"/>
      <c r="C72" s="319"/>
      <c r="D72" s="319"/>
      <c r="E72" s="319"/>
      <c r="F72" s="319"/>
      <c r="G72" s="11"/>
      <c r="H72" s="11"/>
      <c r="I72" s="319"/>
      <c r="J72" s="319"/>
      <c r="K72" s="319"/>
      <c r="L72" s="319"/>
      <c r="M72" s="319"/>
      <c r="N72" s="319"/>
      <c r="O72" s="11"/>
      <c r="P72" s="79"/>
    </row>
    <row r="73" spans="2:18" x14ac:dyDescent="0.25">
      <c r="B73" s="78"/>
      <c r="C73" s="11" t="s">
        <v>104</v>
      </c>
      <c r="D73" s="11"/>
      <c r="E73" s="11"/>
      <c r="F73" s="11"/>
      <c r="G73" s="11"/>
      <c r="H73" s="11"/>
      <c r="I73" s="11" t="s">
        <v>104</v>
      </c>
      <c r="J73" s="11"/>
      <c r="K73" s="11"/>
      <c r="L73" s="11"/>
      <c r="M73" s="11"/>
      <c r="N73" s="11"/>
      <c r="O73" s="11"/>
      <c r="P73" s="79"/>
    </row>
    <row r="74" spans="2:18" x14ac:dyDescent="0.25">
      <c r="B74" s="78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79"/>
    </row>
    <row r="75" spans="2:18" x14ac:dyDescent="0.25">
      <c r="B75" s="78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79"/>
    </row>
    <row r="76" spans="2:18" x14ac:dyDescent="0.25">
      <c r="B76" s="78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79"/>
    </row>
    <row r="77" spans="2:18" x14ac:dyDescent="0.25">
      <c r="B77" s="78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79"/>
    </row>
    <row r="78" spans="2:18" x14ac:dyDescent="0.25">
      <c r="B78" s="19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23"/>
      <c r="Q78" s="4"/>
      <c r="R78" s="4"/>
    </row>
    <row r="79" spans="2:18" ht="15.75" thickBot="1" x14ac:dyDescent="0.3">
      <c r="B79" s="25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  <c r="N79" s="26"/>
      <c r="O79" s="26"/>
      <c r="P79" s="27"/>
      <c r="Q79" s="4"/>
      <c r="R79" s="4"/>
    </row>
    <row r="80" spans="2:18" ht="15.75" thickTop="1" x14ac:dyDescent="0.25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</row>
    <row r="81" spans="2:18" x14ac:dyDescent="0.25"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</row>
    <row r="82" spans="2:18" x14ac:dyDescent="0.25"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</row>
    <row r="83" spans="2:18" x14ac:dyDescent="0.25"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</row>
    <row r="84" spans="2:18" x14ac:dyDescent="0.2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</row>
    <row r="85" spans="2:18" x14ac:dyDescent="0.25"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</row>
    <row r="86" spans="2:18" x14ac:dyDescent="0.25"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</row>
    <row r="87" spans="2:18" x14ac:dyDescent="0.25"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</row>
  </sheetData>
  <sheetProtection selectLockedCells="1"/>
  <mergeCells count="42">
    <mergeCell ref="C72:F72"/>
    <mergeCell ref="I72:N72"/>
    <mergeCell ref="C55:F55"/>
    <mergeCell ref="I55:N55"/>
    <mergeCell ref="C68:F68"/>
    <mergeCell ref="I68:N68"/>
    <mergeCell ref="C70:F70"/>
    <mergeCell ref="I70:N70"/>
    <mergeCell ref="C26:E26"/>
    <mergeCell ref="F26:O26"/>
    <mergeCell ref="C51:F51"/>
    <mergeCell ref="I51:N51"/>
    <mergeCell ref="C53:F53"/>
    <mergeCell ref="I53:N53"/>
    <mergeCell ref="C20:E20"/>
    <mergeCell ref="F20:O20"/>
    <mergeCell ref="C21:E25"/>
    <mergeCell ref="F21:O21"/>
    <mergeCell ref="F22:O22"/>
    <mergeCell ref="F23:O23"/>
    <mergeCell ref="F24:O24"/>
    <mergeCell ref="F25:O25"/>
    <mergeCell ref="C19:E19"/>
    <mergeCell ref="F19:O19"/>
    <mergeCell ref="C9:E9"/>
    <mergeCell ref="F9:J9"/>
    <mergeCell ref="K9:O11"/>
    <mergeCell ref="C10:E10"/>
    <mergeCell ref="F10:J10"/>
    <mergeCell ref="C11:E11"/>
    <mergeCell ref="F11:J11"/>
    <mergeCell ref="C12:E12"/>
    <mergeCell ref="F12:J12"/>
    <mergeCell ref="C13:E13"/>
    <mergeCell ref="F13:J13"/>
    <mergeCell ref="L15:N15"/>
    <mergeCell ref="C2:O2"/>
    <mergeCell ref="C6:E6"/>
    <mergeCell ref="F6:O6"/>
    <mergeCell ref="C7:E7"/>
    <mergeCell ref="F7:O8"/>
    <mergeCell ref="C8:E8"/>
  </mergeCells>
  <pageMargins left="0.70866141732283472" right="0" top="0.74803149606299213" bottom="0.74803149606299213" header="0.31496062992125984" footer="0.31496062992125984"/>
  <pageSetup paperSize="9" scale="88" fitToHeight="0" orientation="portrait" r:id="rId1"/>
  <rowBreaks count="1" manualBreakCount="1">
    <brk id="27" min="1" max="15" man="1"/>
  </rowBreaks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4FE5D-03C9-41E3-88C7-F794A101447A}">
  <dimension ref="A1:CZ72"/>
  <sheetViews>
    <sheetView view="pageBreakPreview" zoomScale="80" zoomScaleNormal="100" zoomScaleSheetLayoutView="80" workbookViewId="0">
      <selection activeCell="Y15" sqref="Y15"/>
    </sheetView>
  </sheetViews>
  <sheetFormatPr defaultRowHeight="15" x14ac:dyDescent="0.25"/>
  <cols>
    <col min="1" max="3" width="3.85546875" customWidth="1"/>
    <col min="4" max="4" width="14.28515625" customWidth="1"/>
    <col min="5" max="11" width="4.28515625" customWidth="1"/>
    <col min="12" max="12" width="18.42578125" customWidth="1"/>
    <col min="13" max="17" width="4.28515625" customWidth="1"/>
    <col min="18" max="18" width="4.42578125" customWidth="1"/>
    <col min="19" max="19" width="4" customWidth="1"/>
    <col min="20" max="20" width="18.42578125" customWidth="1"/>
    <col min="21" max="25" width="4.5703125" customWidth="1"/>
    <col min="26" max="26" width="4.28515625" customWidth="1"/>
    <col min="27" max="29" width="3.85546875" customWidth="1"/>
    <col min="30" max="30" width="14.28515625" customWidth="1"/>
    <col min="31" max="37" width="4.28515625" customWidth="1"/>
    <col min="38" max="38" width="18.5703125" customWidth="1"/>
    <col min="39" max="43" width="4.28515625" customWidth="1"/>
    <col min="44" max="44" width="4.140625" customWidth="1"/>
    <col min="45" max="45" width="4.28515625" customWidth="1"/>
    <col min="46" max="46" width="18.140625" customWidth="1"/>
    <col min="47" max="51" width="4.42578125" customWidth="1"/>
    <col min="52" max="52" width="4.28515625" customWidth="1"/>
    <col min="53" max="55" width="3.85546875" customWidth="1"/>
    <col min="56" max="56" width="18.28515625" customWidth="1"/>
    <col min="57" max="61" width="4.28515625" customWidth="1"/>
    <col min="62" max="62" width="4.42578125" customWidth="1"/>
    <col min="63" max="63" width="4.28515625" customWidth="1"/>
    <col min="64" max="64" width="18.28515625" customWidth="1"/>
    <col min="65" max="69" width="4.28515625" customWidth="1"/>
    <col min="70" max="70" width="4.42578125" customWidth="1"/>
    <col min="71" max="71" width="4" customWidth="1"/>
    <col min="72" max="72" width="18.42578125" customWidth="1"/>
    <col min="73" max="77" width="4.42578125" customWidth="1"/>
    <col min="78" max="78" width="4.28515625" customWidth="1"/>
    <col min="79" max="81" width="3.85546875" customWidth="1"/>
    <col min="82" max="82" width="14.7109375" customWidth="1"/>
    <col min="83" max="87" width="4.28515625" customWidth="1"/>
    <col min="88" max="88" width="3.85546875" customWidth="1"/>
    <col min="89" max="89" width="4.28515625" customWidth="1"/>
    <col min="90" max="90" width="18.28515625" customWidth="1"/>
    <col min="91" max="95" width="4.28515625" customWidth="1"/>
    <col min="96" max="96" width="4.5703125" customWidth="1"/>
    <col min="97" max="97" width="4.28515625" customWidth="1"/>
    <col min="98" max="98" width="18.5703125" customWidth="1"/>
    <col min="99" max="104" width="4.28515625" customWidth="1"/>
  </cols>
  <sheetData>
    <row r="1" spans="1:104" ht="15.75" thickTop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94" t="s">
        <v>107</v>
      </c>
      <c r="AA1" s="37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94" t="s">
        <v>107</v>
      </c>
      <c r="BA1" s="37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/>
      <c r="BY1" s="38"/>
      <c r="BZ1" s="94" t="s">
        <v>107</v>
      </c>
      <c r="CA1" s="37"/>
      <c r="CB1" s="38"/>
      <c r="CC1" s="38"/>
      <c r="CD1" s="38"/>
      <c r="CE1" s="38"/>
      <c r="CF1" s="38"/>
      <c r="CG1" s="38"/>
      <c r="CH1" s="38"/>
      <c r="CI1" s="38"/>
      <c r="CJ1" s="38"/>
      <c r="CK1" s="38"/>
      <c r="CL1" s="38"/>
      <c r="CM1" s="38"/>
      <c r="CN1" s="38"/>
      <c r="CO1" s="38"/>
      <c r="CP1" s="38"/>
      <c r="CQ1" s="38"/>
      <c r="CR1" s="38"/>
      <c r="CS1" s="38"/>
      <c r="CT1" s="38"/>
      <c r="CU1" s="38"/>
      <c r="CV1" s="38"/>
      <c r="CW1" s="38"/>
      <c r="CX1" s="38"/>
      <c r="CY1" s="38"/>
      <c r="CZ1" s="94" t="s">
        <v>107</v>
      </c>
    </row>
    <row r="2" spans="1:104" x14ac:dyDescent="0.25">
      <c r="A2" s="42"/>
      <c r="B2" s="95" t="s">
        <v>108</v>
      </c>
      <c r="C2" s="95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96" t="s">
        <v>109</v>
      </c>
      <c r="Z2" s="44"/>
      <c r="AA2" s="42"/>
      <c r="AB2" s="95" t="s">
        <v>108</v>
      </c>
      <c r="AC2" s="95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96" t="s">
        <v>110</v>
      </c>
      <c r="AZ2" s="44"/>
      <c r="BA2" s="42"/>
      <c r="BB2" s="95" t="s">
        <v>108</v>
      </c>
      <c r="BC2" s="95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96" t="s">
        <v>111</v>
      </c>
      <c r="BZ2" s="44"/>
      <c r="CA2" s="42"/>
      <c r="CB2" s="95" t="s">
        <v>108</v>
      </c>
      <c r="CC2" s="95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96" t="s">
        <v>112</v>
      </c>
      <c r="CZ2" s="44"/>
    </row>
    <row r="3" spans="1:104" ht="15.75" thickBot="1" x14ac:dyDescent="0.3">
      <c r="A3" s="42"/>
      <c r="B3" s="95"/>
      <c r="C3" s="95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96"/>
      <c r="Z3" s="44"/>
      <c r="AA3" s="42"/>
      <c r="AB3" s="95"/>
      <c r="AC3" s="95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96"/>
      <c r="AZ3" s="44"/>
      <c r="BA3" s="42"/>
      <c r="BB3" s="95"/>
      <c r="BC3" s="95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96"/>
      <c r="BZ3" s="44"/>
      <c r="CA3" s="42"/>
      <c r="CB3" s="95"/>
      <c r="CC3" s="95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96"/>
      <c r="CZ3" s="44"/>
    </row>
    <row r="4" spans="1:104" ht="29.25" customHeight="1" thickBot="1" x14ac:dyDescent="0.3">
      <c r="A4" s="42"/>
      <c r="B4" s="337" t="s">
        <v>18</v>
      </c>
      <c r="C4" s="338"/>
      <c r="D4" s="334"/>
      <c r="E4" s="335"/>
      <c r="F4" s="335"/>
      <c r="G4" s="335"/>
      <c r="H4" s="336"/>
      <c r="I4" s="43"/>
      <c r="J4" s="337" t="s">
        <v>113</v>
      </c>
      <c r="K4" s="338"/>
      <c r="L4" s="334"/>
      <c r="M4" s="335"/>
      <c r="N4" s="335"/>
      <c r="O4" s="335"/>
      <c r="P4" s="336"/>
      <c r="Q4" s="43"/>
      <c r="R4" s="271" t="s">
        <v>114</v>
      </c>
      <c r="S4" s="339"/>
      <c r="T4" s="334"/>
      <c r="U4" s="335"/>
      <c r="V4" s="335"/>
      <c r="W4" s="335"/>
      <c r="X4" s="335"/>
      <c r="Y4" s="336"/>
      <c r="Z4" s="44"/>
      <c r="AA4" s="42"/>
      <c r="AB4" s="342" t="s">
        <v>18</v>
      </c>
      <c r="AC4" s="343"/>
      <c r="AD4" s="334"/>
      <c r="AE4" s="335"/>
      <c r="AF4" s="335"/>
      <c r="AG4" s="335"/>
      <c r="AH4" s="336"/>
      <c r="AI4" s="43"/>
      <c r="AJ4" s="271" t="s">
        <v>113</v>
      </c>
      <c r="AK4" s="339"/>
      <c r="AL4" s="334"/>
      <c r="AM4" s="335"/>
      <c r="AN4" s="335"/>
      <c r="AO4" s="335"/>
      <c r="AP4" s="336"/>
      <c r="AQ4" s="43"/>
      <c r="AR4" s="271" t="s">
        <v>114</v>
      </c>
      <c r="AS4" s="339"/>
      <c r="AT4" s="334"/>
      <c r="AU4" s="335"/>
      <c r="AV4" s="335"/>
      <c r="AW4" s="335"/>
      <c r="AX4" s="335"/>
      <c r="AY4" s="336"/>
      <c r="AZ4" s="44"/>
      <c r="BA4" s="42"/>
      <c r="BB4" s="342" t="s">
        <v>18</v>
      </c>
      <c r="BC4" s="343"/>
      <c r="BD4" s="334"/>
      <c r="BE4" s="335"/>
      <c r="BF4" s="335"/>
      <c r="BG4" s="335"/>
      <c r="BH4" s="336"/>
      <c r="BI4" s="43"/>
      <c r="BJ4" s="271" t="s">
        <v>113</v>
      </c>
      <c r="BK4" s="339"/>
      <c r="BL4" s="334"/>
      <c r="BM4" s="335"/>
      <c r="BN4" s="335"/>
      <c r="BO4" s="335"/>
      <c r="BP4" s="336"/>
      <c r="BQ4" s="43"/>
      <c r="BR4" s="347" t="s">
        <v>114</v>
      </c>
      <c r="BS4" s="348"/>
      <c r="BT4" s="334"/>
      <c r="BU4" s="335"/>
      <c r="BV4" s="335"/>
      <c r="BW4" s="335"/>
      <c r="BX4" s="335"/>
      <c r="BY4" s="336"/>
      <c r="BZ4" s="44"/>
      <c r="CA4" s="42"/>
      <c r="CB4" s="342" t="s">
        <v>18</v>
      </c>
      <c r="CC4" s="343"/>
      <c r="CD4" s="334"/>
      <c r="CE4" s="335"/>
      <c r="CF4" s="335"/>
      <c r="CG4" s="335"/>
      <c r="CH4" s="336"/>
      <c r="CI4" s="43"/>
      <c r="CJ4" s="271" t="s">
        <v>113</v>
      </c>
      <c r="CK4" s="339"/>
      <c r="CL4" s="334"/>
      <c r="CM4" s="335"/>
      <c r="CN4" s="335"/>
      <c r="CO4" s="335"/>
      <c r="CP4" s="336"/>
      <c r="CQ4" s="43"/>
      <c r="CR4" s="271" t="s">
        <v>114</v>
      </c>
      <c r="CS4" s="339"/>
      <c r="CT4" s="344"/>
      <c r="CU4" s="345"/>
      <c r="CV4" s="345"/>
      <c r="CW4" s="345"/>
      <c r="CX4" s="345"/>
      <c r="CY4" s="346"/>
      <c r="CZ4" s="44"/>
    </row>
    <row r="5" spans="1:104" x14ac:dyDescent="0.25">
      <c r="A5" s="42"/>
      <c r="B5" s="95"/>
      <c r="C5" s="9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96"/>
      <c r="Z5" s="44"/>
      <c r="AA5" s="42"/>
      <c r="AB5" s="95"/>
      <c r="AC5" s="95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96"/>
      <c r="AZ5" s="44"/>
      <c r="BA5" s="42"/>
      <c r="BB5" s="95"/>
      <c r="BC5" s="95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96"/>
      <c r="BZ5" s="44"/>
      <c r="CA5" s="42"/>
      <c r="CB5" s="95"/>
      <c r="CC5" s="95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96"/>
      <c r="CZ5" s="44"/>
    </row>
    <row r="6" spans="1:104" x14ac:dyDescent="0.25">
      <c r="A6" s="42"/>
      <c r="B6" s="340" t="s">
        <v>115</v>
      </c>
      <c r="C6" s="340"/>
      <c r="D6" s="340"/>
      <c r="E6" s="97"/>
      <c r="F6" s="97"/>
      <c r="G6" s="97"/>
      <c r="H6" s="97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4"/>
      <c r="AA6" s="42"/>
      <c r="AB6" s="340" t="s">
        <v>115</v>
      </c>
      <c r="AC6" s="340"/>
      <c r="AD6" s="340"/>
      <c r="AE6" s="97"/>
      <c r="AF6" s="97"/>
      <c r="AG6" s="97"/>
      <c r="AH6" s="97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4"/>
      <c r="BA6" s="42"/>
      <c r="BB6" s="340" t="s">
        <v>115</v>
      </c>
      <c r="BC6" s="340"/>
      <c r="BD6" s="340"/>
      <c r="BE6" s="97"/>
      <c r="BF6" s="97"/>
      <c r="BG6" s="97"/>
      <c r="BH6" s="97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4"/>
      <c r="CA6" s="42"/>
      <c r="CB6" s="340" t="s">
        <v>115</v>
      </c>
      <c r="CC6" s="340"/>
      <c r="CD6" s="340"/>
      <c r="CE6" s="97"/>
      <c r="CF6" s="97"/>
      <c r="CG6" s="97"/>
      <c r="CH6" s="97"/>
      <c r="CI6" s="43"/>
      <c r="CJ6" s="43"/>
      <c r="CK6" s="43"/>
      <c r="CL6" s="43"/>
      <c r="CM6" s="43"/>
      <c r="CN6" s="43"/>
      <c r="CO6" s="43"/>
      <c r="CP6" s="43"/>
      <c r="CQ6" s="43"/>
      <c r="CR6" s="43"/>
      <c r="CS6" s="43"/>
      <c r="CT6" s="43"/>
      <c r="CU6" s="43"/>
      <c r="CV6" s="43"/>
      <c r="CW6" s="43"/>
      <c r="CX6" s="43"/>
      <c r="CY6" s="43"/>
      <c r="CZ6" s="44"/>
    </row>
    <row r="7" spans="1:104" ht="20.45" customHeight="1" x14ac:dyDescent="0.25">
      <c r="A7" s="42"/>
      <c r="B7" s="341" t="s">
        <v>116</v>
      </c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  <c r="R7" s="341"/>
      <c r="S7" s="341"/>
      <c r="T7" s="341"/>
      <c r="U7" s="98"/>
      <c r="V7" s="98"/>
      <c r="W7" s="98"/>
      <c r="X7" s="98"/>
      <c r="Y7" s="43"/>
      <c r="Z7" s="44"/>
      <c r="AA7" s="42"/>
      <c r="AB7" s="341" t="s">
        <v>116</v>
      </c>
      <c r="AC7" s="341"/>
      <c r="AD7" s="341"/>
      <c r="AE7" s="341"/>
      <c r="AF7" s="341"/>
      <c r="AG7" s="341"/>
      <c r="AH7" s="341"/>
      <c r="AI7" s="341"/>
      <c r="AJ7" s="341"/>
      <c r="AK7" s="341"/>
      <c r="AL7" s="341"/>
      <c r="AM7" s="341"/>
      <c r="AN7" s="341"/>
      <c r="AO7" s="341"/>
      <c r="AP7" s="341"/>
      <c r="AQ7" s="341"/>
      <c r="AR7" s="341"/>
      <c r="AS7" s="341"/>
      <c r="AT7" s="341"/>
      <c r="AU7" s="98"/>
      <c r="AV7" s="98"/>
      <c r="AW7" s="98"/>
      <c r="AX7" s="98"/>
      <c r="AY7" s="43"/>
      <c r="AZ7" s="44"/>
      <c r="BA7" s="42"/>
      <c r="BB7" s="341" t="s">
        <v>116</v>
      </c>
      <c r="BC7" s="341"/>
      <c r="BD7" s="341"/>
      <c r="BE7" s="341"/>
      <c r="BF7" s="341"/>
      <c r="BG7" s="341"/>
      <c r="BH7" s="341"/>
      <c r="BI7" s="341"/>
      <c r="BJ7" s="341"/>
      <c r="BK7" s="341"/>
      <c r="BL7" s="341"/>
      <c r="BM7" s="341"/>
      <c r="BN7" s="341"/>
      <c r="BO7" s="341"/>
      <c r="BP7" s="341"/>
      <c r="BQ7" s="341"/>
      <c r="BR7" s="341"/>
      <c r="BS7" s="341"/>
      <c r="BT7" s="341"/>
      <c r="BU7" s="98"/>
      <c r="BV7" s="98"/>
      <c r="BW7" s="98"/>
      <c r="BX7" s="98"/>
      <c r="BY7" s="43"/>
      <c r="BZ7" s="44"/>
      <c r="CA7" s="42"/>
      <c r="CB7" s="341" t="s">
        <v>116</v>
      </c>
      <c r="CC7" s="341"/>
      <c r="CD7" s="341"/>
      <c r="CE7" s="341"/>
      <c r="CF7" s="341"/>
      <c r="CG7" s="341"/>
      <c r="CH7" s="341"/>
      <c r="CI7" s="341"/>
      <c r="CJ7" s="341"/>
      <c r="CK7" s="341"/>
      <c r="CL7" s="341"/>
      <c r="CM7" s="341"/>
      <c r="CN7" s="341"/>
      <c r="CO7" s="341"/>
      <c r="CP7" s="341"/>
      <c r="CQ7" s="341"/>
      <c r="CR7" s="341"/>
      <c r="CS7" s="341"/>
      <c r="CT7" s="341"/>
      <c r="CU7" s="98"/>
      <c r="CV7" s="98"/>
      <c r="CW7" s="98"/>
      <c r="CX7" s="98"/>
      <c r="CY7" s="43"/>
      <c r="CZ7" s="44"/>
    </row>
    <row r="8" spans="1:104" ht="24" customHeight="1" x14ac:dyDescent="0.25">
      <c r="A8" s="42"/>
      <c r="B8" s="341" t="s">
        <v>117</v>
      </c>
      <c r="C8" s="341"/>
      <c r="D8" s="341"/>
      <c r="E8" s="341"/>
      <c r="F8" s="341"/>
      <c r="G8" s="341"/>
      <c r="H8" s="341"/>
      <c r="I8" s="341"/>
      <c r="J8" s="341"/>
      <c r="K8" s="341"/>
      <c r="L8" s="341"/>
      <c r="M8" s="341"/>
      <c r="N8" s="341"/>
      <c r="O8" s="341"/>
      <c r="P8" s="341"/>
      <c r="Q8" s="341"/>
      <c r="R8" s="341"/>
      <c r="S8" s="341"/>
      <c r="T8" s="341"/>
      <c r="U8" s="341"/>
      <c r="V8" s="341"/>
      <c r="W8" s="341"/>
      <c r="X8" s="341"/>
      <c r="Y8" s="341"/>
      <c r="Z8" s="44"/>
      <c r="AA8" s="42"/>
      <c r="AB8" s="341" t="s">
        <v>117</v>
      </c>
      <c r="AC8" s="341"/>
      <c r="AD8" s="341"/>
      <c r="AE8" s="341"/>
      <c r="AF8" s="341"/>
      <c r="AG8" s="341"/>
      <c r="AH8" s="341"/>
      <c r="AI8" s="341"/>
      <c r="AJ8" s="341"/>
      <c r="AK8" s="341"/>
      <c r="AL8" s="341"/>
      <c r="AM8" s="341"/>
      <c r="AN8" s="341"/>
      <c r="AO8" s="341"/>
      <c r="AP8" s="341"/>
      <c r="AQ8" s="341"/>
      <c r="AR8" s="341"/>
      <c r="AS8" s="341"/>
      <c r="AT8" s="341"/>
      <c r="AU8" s="341"/>
      <c r="AV8" s="341"/>
      <c r="AW8" s="341"/>
      <c r="AX8" s="341"/>
      <c r="AY8" s="341"/>
      <c r="AZ8" s="44"/>
      <c r="BA8" s="42"/>
      <c r="BB8" s="341" t="s">
        <v>117</v>
      </c>
      <c r="BC8" s="341"/>
      <c r="BD8" s="341"/>
      <c r="BE8" s="341"/>
      <c r="BF8" s="341"/>
      <c r="BG8" s="341"/>
      <c r="BH8" s="341"/>
      <c r="BI8" s="341"/>
      <c r="BJ8" s="341"/>
      <c r="BK8" s="341"/>
      <c r="BL8" s="341"/>
      <c r="BM8" s="341"/>
      <c r="BN8" s="341"/>
      <c r="BO8" s="341"/>
      <c r="BP8" s="341"/>
      <c r="BQ8" s="341"/>
      <c r="BR8" s="341"/>
      <c r="BS8" s="341"/>
      <c r="BT8" s="341"/>
      <c r="BU8" s="341"/>
      <c r="BV8" s="341"/>
      <c r="BW8" s="341"/>
      <c r="BX8" s="341"/>
      <c r="BY8" s="341"/>
      <c r="BZ8" s="44"/>
      <c r="CA8" s="42"/>
      <c r="CB8" s="341" t="s">
        <v>117</v>
      </c>
      <c r="CC8" s="341"/>
      <c r="CD8" s="341"/>
      <c r="CE8" s="341"/>
      <c r="CF8" s="341"/>
      <c r="CG8" s="341"/>
      <c r="CH8" s="341"/>
      <c r="CI8" s="341"/>
      <c r="CJ8" s="341"/>
      <c r="CK8" s="341"/>
      <c r="CL8" s="341"/>
      <c r="CM8" s="341"/>
      <c r="CN8" s="341"/>
      <c r="CO8" s="341"/>
      <c r="CP8" s="341"/>
      <c r="CQ8" s="341"/>
      <c r="CR8" s="341"/>
      <c r="CS8" s="341"/>
      <c r="CT8" s="341"/>
      <c r="CU8" s="98"/>
      <c r="CV8" s="98"/>
      <c r="CW8" s="98"/>
      <c r="CX8" s="98"/>
      <c r="CY8" s="43"/>
      <c r="CZ8" s="44"/>
    </row>
    <row r="9" spans="1:104" ht="20.45" customHeight="1" x14ac:dyDescent="0.25">
      <c r="A9" s="42"/>
      <c r="B9" s="341" t="s">
        <v>118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1"/>
      <c r="U9" s="98"/>
      <c r="V9" s="98"/>
      <c r="W9" s="98"/>
      <c r="X9" s="98"/>
      <c r="Y9" s="43"/>
      <c r="Z9" s="44"/>
      <c r="AA9" s="42"/>
      <c r="AB9" s="341" t="s">
        <v>118</v>
      </c>
      <c r="AC9" s="341"/>
      <c r="AD9" s="341"/>
      <c r="AE9" s="341"/>
      <c r="AF9" s="341"/>
      <c r="AG9" s="341"/>
      <c r="AH9" s="341"/>
      <c r="AI9" s="341"/>
      <c r="AJ9" s="341"/>
      <c r="AK9" s="341"/>
      <c r="AL9" s="341"/>
      <c r="AM9" s="341"/>
      <c r="AN9" s="341"/>
      <c r="AO9" s="341"/>
      <c r="AP9" s="341"/>
      <c r="AQ9" s="341"/>
      <c r="AR9" s="341"/>
      <c r="AS9" s="341"/>
      <c r="AT9" s="341"/>
      <c r="AU9" s="98"/>
      <c r="AV9" s="98"/>
      <c r="AW9" s="98"/>
      <c r="AX9" s="98"/>
      <c r="AY9" s="43"/>
      <c r="AZ9" s="44"/>
      <c r="BA9" s="42"/>
      <c r="BB9" s="341" t="s">
        <v>118</v>
      </c>
      <c r="BC9" s="341"/>
      <c r="BD9" s="341"/>
      <c r="BE9" s="341"/>
      <c r="BF9" s="341"/>
      <c r="BG9" s="341"/>
      <c r="BH9" s="341"/>
      <c r="BI9" s="341"/>
      <c r="BJ9" s="341"/>
      <c r="BK9" s="341"/>
      <c r="BL9" s="341"/>
      <c r="BM9" s="341"/>
      <c r="BN9" s="341"/>
      <c r="BO9" s="341"/>
      <c r="BP9" s="341"/>
      <c r="BQ9" s="341"/>
      <c r="BR9" s="341"/>
      <c r="BS9" s="341"/>
      <c r="BT9" s="341"/>
      <c r="BU9" s="341"/>
      <c r="BV9" s="341"/>
      <c r="BW9" s="341"/>
      <c r="BX9" s="341"/>
      <c r="BY9" s="341"/>
      <c r="BZ9" s="44"/>
      <c r="CA9" s="42"/>
      <c r="CB9" s="341" t="s">
        <v>118</v>
      </c>
      <c r="CC9" s="341"/>
      <c r="CD9" s="341"/>
      <c r="CE9" s="341"/>
      <c r="CF9" s="341"/>
      <c r="CG9" s="341"/>
      <c r="CH9" s="341"/>
      <c r="CI9" s="341"/>
      <c r="CJ9" s="341"/>
      <c r="CK9" s="341"/>
      <c r="CL9" s="341"/>
      <c r="CM9" s="341"/>
      <c r="CN9" s="341"/>
      <c r="CO9" s="341"/>
      <c r="CP9" s="341"/>
      <c r="CQ9" s="341"/>
      <c r="CR9" s="341"/>
      <c r="CS9" s="341"/>
      <c r="CT9" s="341"/>
      <c r="CU9" s="98"/>
      <c r="CV9" s="98"/>
      <c r="CW9" s="98"/>
      <c r="CX9" s="98"/>
      <c r="CY9" s="43"/>
      <c r="CZ9" s="44"/>
    </row>
    <row r="10" spans="1:104" ht="20.45" customHeight="1" x14ac:dyDescent="0.25">
      <c r="A10" s="42"/>
      <c r="B10" s="341" t="s">
        <v>119</v>
      </c>
      <c r="C10" s="341"/>
      <c r="D10" s="341"/>
      <c r="E10" s="341"/>
      <c r="F10" s="341"/>
      <c r="G10" s="341"/>
      <c r="H10" s="341"/>
      <c r="I10" s="341"/>
      <c r="J10" s="341"/>
      <c r="K10" s="341"/>
      <c r="L10" s="341"/>
      <c r="M10" s="341"/>
      <c r="N10" s="341"/>
      <c r="O10" s="341"/>
      <c r="P10" s="341"/>
      <c r="Q10" s="341"/>
      <c r="R10" s="341"/>
      <c r="S10" s="341"/>
      <c r="T10" s="341"/>
      <c r="U10" s="98"/>
      <c r="V10" s="98"/>
      <c r="W10" s="98"/>
      <c r="X10" s="98"/>
      <c r="Y10" s="43"/>
      <c r="Z10" s="44"/>
      <c r="AA10" s="42"/>
      <c r="AB10" s="341" t="s">
        <v>119</v>
      </c>
      <c r="AC10" s="341"/>
      <c r="AD10" s="341"/>
      <c r="AE10" s="341"/>
      <c r="AF10" s="341"/>
      <c r="AG10" s="341"/>
      <c r="AH10" s="341"/>
      <c r="AI10" s="341"/>
      <c r="AJ10" s="341"/>
      <c r="AK10" s="341"/>
      <c r="AL10" s="341"/>
      <c r="AM10" s="341"/>
      <c r="AN10" s="341"/>
      <c r="AO10" s="341"/>
      <c r="AP10" s="341"/>
      <c r="AQ10" s="341"/>
      <c r="AR10" s="341"/>
      <c r="AS10" s="341"/>
      <c r="AT10" s="341"/>
      <c r="AU10" s="98"/>
      <c r="AV10" s="98"/>
      <c r="AW10" s="98"/>
      <c r="AX10" s="98"/>
      <c r="AY10" s="43"/>
      <c r="AZ10" s="44"/>
      <c r="BA10" s="42"/>
      <c r="BB10" s="341" t="s">
        <v>119</v>
      </c>
      <c r="BC10" s="341"/>
      <c r="BD10" s="341"/>
      <c r="BE10" s="341"/>
      <c r="BF10" s="341"/>
      <c r="BG10" s="341"/>
      <c r="BH10" s="341"/>
      <c r="BI10" s="341"/>
      <c r="BJ10" s="341"/>
      <c r="BK10" s="341"/>
      <c r="BL10" s="341"/>
      <c r="BM10" s="341"/>
      <c r="BN10" s="341"/>
      <c r="BO10" s="341"/>
      <c r="BP10" s="341"/>
      <c r="BQ10" s="341"/>
      <c r="BR10" s="341"/>
      <c r="BS10" s="341"/>
      <c r="BT10" s="341"/>
      <c r="BU10" s="341"/>
      <c r="BV10" s="341"/>
      <c r="BW10" s="341"/>
      <c r="BX10" s="341"/>
      <c r="BY10" s="341"/>
      <c r="BZ10" s="44"/>
      <c r="CA10" s="42"/>
      <c r="CB10" s="341" t="s">
        <v>119</v>
      </c>
      <c r="CC10" s="341"/>
      <c r="CD10" s="341"/>
      <c r="CE10" s="341"/>
      <c r="CF10" s="341"/>
      <c r="CG10" s="341"/>
      <c r="CH10" s="341"/>
      <c r="CI10" s="341"/>
      <c r="CJ10" s="341"/>
      <c r="CK10" s="341"/>
      <c r="CL10" s="341"/>
      <c r="CM10" s="341"/>
      <c r="CN10" s="341"/>
      <c r="CO10" s="341"/>
      <c r="CP10" s="341"/>
      <c r="CQ10" s="341"/>
      <c r="CR10" s="341"/>
      <c r="CS10" s="341"/>
      <c r="CT10" s="341"/>
      <c r="CU10" s="98"/>
      <c r="CV10" s="98"/>
      <c r="CW10" s="98"/>
      <c r="CX10" s="98"/>
      <c r="CY10" s="43"/>
      <c r="CZ10" s="44"/>
    </row>
    <row r="11" spans="1:104" ht="20.45" customHeight="1" x14ac:dyDescent="0.25">
      <c r="A11" s="42"/>
      <c r="B11" s="341" t="s">
        <v>120</v>
      </c>
      <c r="C11" s="341"/>
      <c r="D11" s="341"/>
      <c r="E11" s="341"/>
      <c r="F11" s="341"/>
      <c r="G11" s="341"/>
      <c r="H11" s="341"/>
      <c r="I11" s="341"/>
      <c r="J11" s="341"/>
      <c r="K11" s="341"/>
      <c r="L11" s="341"/>
      <c r="M11" s="341"/>
      <c r="N11" s="341"/>
      <c r="O11" s="341"/>
      <c r="P11" s="341"/>
      <c r="Q11" s="341"/>
      <c r="R11" s="341"/>
      <c r="S11" s="341"/>
      <c r="T11" s="341"/>
      <c r="U11" s="341"/>
      <c r="V11" s="341"/>
      <c r="W11" s="341"/>
      <c r="X11" s="341"/>
      <c r="Y11" s="341"/>
      <c r="Z11" s="44"/>
      <c r="AA11" s="42"/>
      <c r="AB11" s="349" t="s">
        <v>120</v>
      </c>
      <c r="AC11" s="349"/>
      <c r="AD11" s="349"/>
      <c r="AE11" s="349"/>
      <c r="AF11" s="349"/>
      <c r="AG11" s="349"/>
      <c r="AH11" s="349"/>
      <c r="AI11" s="349"/>
      <c r="AJ11" s="349"/>
      <c r="AK11" s="349"/>
      <c r="AL11" s="349"/>
      <c r="AM11" s="349"/>
      <c r="AN11" s="349"/>
      <c r="AO11" s="349"/>
      <c r="AP11" s="349"/>
      <c r="AQ11" s="349"/>
      <c r="AR11" s="349"/>
      <c r="AS11" s="349"/>
      <c r="AT11" s="349"/>
      <c r="AU11" s="349"/>
      <c r="AV11" s="98"/>
      <c r="AW11" s="98"/>
      <c r="AX11" s="98"/>
      <c r="AY11" s="43"/>
      <c r="AZ11" s="44"/>
      <c r="BA11" s="42"/>
      <c r="BB11" s="341" t="s">
        <v>120</v>
      </c>
      <c r="BC11" s="341"/>
      <c r="BD11" s="341"/>
      <c r="BE11" s="341"/>
      <c r="BF11" s="341"/>
      <c r="BG11" s="341"/>
      <c r="BH11" s="341"/>
      <c r="BI11" s="341"/>
      <c r="BJ11" s="341"/>
      <c r="BK11" s="341"/>
      <c r="BL11" s="341"/>
      <c r="BM11" s="341"/>
      <c r="BN11" s="341"/>
      <c r="BO11" s="341"/>
      <c r="BP11" s="341"/>
      <c r="BQ11" s="341"/>
      <c r="BR11" s="341"/>
      <c r="BS11" s="341"/>
      <c r="BT11" s="341"/>
      <c r="BU11" s="341"/>
      <c r="BV11" s="341"/>
      <c r="BW11" s="341"/>
      <c r="BX11" s="341"/>
      <c r="BY11" s="341"/>
      <c r="BZ11" s="44"/>
      <c r="CA11" s="42"/>
      <c r="CB11" s="341" t="s">
        <v>120</v>
      </c>
      <c r="CC11" s="341"/>
      <c r="CD11" s="341"/>
      <c r="CE11" s="341"/>
      <c r="CF11" s="341"/>
      <c r="CG11" s="341"/>
      <c r="CH11" s="341"/>
      <c r="CI11" s="341"/>
      <c r="CJ11" s="341"/>
      <c r="CK11" s="341"/>
      <c r="CL11" s="341"/>
      <c r="CM11" s="341"/>
      <c r="CN11" s="341"/>
      <c r="CO11" s="341"/>
      <c r="CP11" s="341"/>
      <c r="CQ11" s="341"/>
      <c r="CR11" s="341"/>
      <c r="CS11" s="341"/>
      <c r="CT11" s="341"/>
      <c r="CU11" s="98"/>
      <c r="CV11" s="98"/>
      <c r="CW11" s="98"/>
      <c r="CX11" s="98"/>
      <c r="CY11" s="43"/>
      <c r="CZ11" s="44"/>
    </row>
    <row r="12" spans="1:104" ht="16.5" customHeight="1" x14ac:dyDescent="0.25">
      <c r="A12" s="42"/>
      <c r="B12" s="341" t="s">
        <v>121</v>
      </c>
      <c r="C12" s="341"/>
      <c r="D12" s="341"/>
      <c r="E12" s="341"/>
      <c r="F12" s="341"/>
      <c r="G12" s="341"/>
      <c r="H12" s="98"/>
      <c r="I12" s="352" t="s">
        <v>122</v>
      </c>
      <c r="J12" s="352"/>
      <c r="K12" s="352"/>
      <c r="L12" s="352"/>
      <c r="M12" s="352"/>
      <c r="N12" s="352"/>
      <c r="O12" s="352"/>
      <c r="P12" s="352"/>
      <c r="Q12" s="99"/>
      <c r="R12" s="99"/>
      <c r="S12" s="99"/>
      <c r="T12" s="43"/>
      <c r="U12" s="43"/>
      <c r="V12" s="43"/>
      <c r="W12" s="43"/>
      <c r="X12" s="43"/>
      <c r="Y12" s="43"/>
      <c r="Z12" s="44"/>
      <c r="AA12" s="42"/>
      <c r="AB12" s="341" t="s">
        <v>121</v>
      </c>
      <c r="AC12" s="341"/>
      <c r="AD12" s="341"/>
      <c r="AE12" s="341"/>
      <c r="AF12" s="341"/>
      <c r="AG12" s="341"/>
      <c r="AH12" s="341"/>
      <c r="AI12" s="350" t="s">
        <v>122</v>
      </c>
      <c r="AJ12" s="350"/>
      <c r="AK12" s="350"/>
      <c r="AL12" s="350"/>
      <c r="AM12" s="100"/>
      <c r="AN12" s="100"/>
      <c r="AO12" s="100"/>
      <c r="AP12" s="100"/>
      <c r="AQ12" s="99"/>
      <c r="AR12" s="99"/>
      <c r="AS12" s="99"/>
      <c r="AT12" s="43"/>
      <c r="AU12" s="43"/>
      <c r="AV12" s="43"/>
      <c r="AW12" s="43"/>
      <c r="AX12" s="43"/>
      <c r="AY12" s="43"/>
      <c r="AZ12" s="44"/>
      <c r="BA12" s="42"/>
      <c r="BB12" s="341" t="s">
        <v>123</v>
      </c>
      <c r="BC12" s="341"/>
      <c r="BD12" s="341"/>
      <c r="BE12" s="341"/>
      <c r="BF12" s="341"/>
      <c r="BG12" s="341"/>
      <c r="BH12" s="98"/>
      <c r="BI12" s="352" t="s">
        <v>122</v>
      </c>
      <c r="BJ12" s="352"/>
      <c r="BK12" s="352"/>
      <c r="BL12" s="352"/>
      <c r="BM12" s="352"/>
      <c r="BN12" s="352"/>
      <c r="BO12" s="352"/>
      <c r="BP12" s="352"/>
      <c r="BQ12" s="352"/>
      <c r="BR12" s="352"/>
      <c r="BS12" s="352"/>
      <c r="BT12" s="352"/>
      <c r="BU12" s="43"/>
      <c r="BV12" s="43"/>
      <c r="BW12" s="43"/>
      <c r="BX12" s="43"/>
      <c r="BY12" s="43"/>
      <c r="BZ12" s="44"/>
      <c r="CA12" s="42"/>
      <c r="CB12" s="341" t="s">
        <v>121</v>
      </c>
      <c r="CC12" s="341"/>
      <c r="CD12" s="341"/>
      <c r="CE12" s="98"/>
      <c r="CF12" s="98"/>
      <c r="CG12" s="98"/>
      <c r="CH12" s="98"/>
      <c r="CI12" s="350" t="s">
        <v>122</v>
      </c>
      <c r="CJ12" s="350"/>
      <c r="CK12" s="350"/>
      <c r="CL12" s="350"/>
      <c r="CM12" s="100"/>
      <c r="CN12" s="100"/>
      <c r="CO12" s="100"/>
      <c r="CP12" s="100"/>
      <c r="CQ12" s="99"/>
      <c r="CR12" s="99"/>
      <c r="CS12" s="99"/>
      <c r="CT12" s="43"/>
      <c r="CU12" s="43"/>
      <c r="CV12" s="43"/>
      <c r="CW12" s="43"/>
      <c r="CX12" s="43"/>
      <c r="CY12" s="43"/>
      <c r="CZ12" s="44"/>
    </row>
    <row r="13" spans="1:104" x14ac:dyDescent="0.25">
      <c r="A13" s="42"/>
      <c r="B13" s="43"/>
      <c r="C13" s="43"/>
      <c r="D13" s="43"/>
      <c r="E13" s="43"/>
      <c r="F13" s="43"/>
      <c r="G13" s="43"/>
      <c r="H13" s="43"/>
      <c r="I13" s="351" t="s">
        <v>124</v>
      </c>
      <c r="J13" s="351"/>
      <c r="K13" s="351"/>
      <c r="L13" s="351"/>
      <c r="M13" s="101"/>
      <c r="N13" s="101"/>
      <c r="O13" s="101"/>
      <c r="P13" s="101"/>
      <c r="Q13" s="43"/>
      <c r="R13" s="43"/>
      <c r="S13" s="43"/>
      <c r="T13" s="43"/>
      <c r="U13" s="43"/>
      <c r="V13" s="43"/>
      <c r="W13" s="43"/>
      <c r="X13" s="43"/>
      <c r="Y13" s="43"/>
      <c r="Z13" s="44"/>
      <c r="AA13" s="42"/>
      <c r="AB13" s="43"/>
      <c r="AC13" s="43"/>
      <c r="AD13" s="43"/>
      <c r="AE13" s="43"/>
      <c r="AF13" s="43"/>
      <c r="AG13" s="43"/>
      <c r="AH13" s="43"/>
      <c r="AI13" s="351" t="s">
        <v>124</v>
      </c>
      <c r="AJ13" s="351"/>
      <c r="AK13" s="351"/>
      <c r="AL13" s="351"/>
      <c r="AM13" s="101"/>
      <c r="AN13" s="101"/>
      <c r="AO13" s="101"/>
      <c r="AP13" s="101"/>
      <c r="AQ13" s="43"/>
      <c r="AR13" s="43"/>
      <c r="AS13" s="43"/>
      <c r="AT13" s="43"/>
      <c r="AU13" s="43"/>
      <c r="AV13" s="43"/>
      <c r="AW13" s="43"/>
      <c r="AX13" s="43"/>
      <c r="AY13" s="43"/>
      <c r="AZ13" s="44"/>
      <c r="BA13" s="42"/>
      <c r="BB13" s="43"/>
      <c r="BC13" s="43"/>
      <c r="BD13" s="43"/>
      <c r="BE13" s="43"/>
      <c r="BF13" s="43"/>
      <c r="BG13" s="43"/>
      <c r="BH13" s="43"/>
      <c r="BI13" s="351" t="s">
        <v>124</v>
      </c>
      <c r="BJ13" s="351"/>
      <c r="BK13" s="351"/>
      <c r="BL13" s="351"/>
      <c r="BM13" s="101"/>
      <c r="BN13" s="101"/>
      <c r="BO13" s="101"/>
      <c r="BP13" s="101"/>
      <c r="BQ13" s="43"/>
      <c r="BR13" s="43"/>
      <c r="BS13" s="43"/>
      <c r="BT13" s="43"/>
      <c r="BU13" s="43"/>
      <c r="BV13" s="43"/>
      <c r="BW13" s="43"/>
      <c r="BX13" s="43"/>
      <c r="BY13" s="43"/>
      <c r="BZ13" s="44"/>
      <c r="CA13" s="42"/>
      <c r="CB13" s="43"/>
      <c r="CC13" s="43"/>
      <c r="CD13" s="43"/>
      <c r="CE13" s="43"/>
      <c r="CF13" s="43"/>
      <c r="CG13" s="43"/>
      <c r="CH13" s="43"/>
      <c r="CI13" s="351" t="s">
        <v>124</v>
      </c>
      <c r="CJ13" s="351"/>
      <c r="CK13" s="351"/>
      <c r="CL13" s="351"/>
      <c r="CM13" s="101"/>
      <c r="CN13" s="101"/>
      <c r="CO13" s="101"/>
      <c r="CP13" s="101"/>
      <c r="CQ13" s="43"/>
      <c r="CR13" s="43"/>
      <c r="CS13" s="43"/>
      <c r="CT13" s="43"/>
      <c r="CU13" s="43"/>
      <c r="CV13" s="43"/>
      <c r="CW13" s="43"/>
      <c r="CX13" s="43"/>
      <c r="CY13" s="43"/>
      <c r="CZ13" s="44"/>
    </row>
    <row r="14" spans="1:104" x14ac:dyDescent="0.25">
      <c r="A14" s="42"/>
      <c r="B14" s="43"/>
      <c r="C14" s="43"/>
      <c r="D14" s="43"/>
      <c r="E14" s="43"/>
      <c r="F14" s="43"/>
      <c r="G14" s="43"/>
      <c r="H14" s="43"/>
      <c r="I14" s="351" t="s">
        <v>125</v>
      </c>
      <c r="J14" s="351"/>
      <c r="K14" s="351"/>
      <c r="L14" s="351"/>
      <c r="M14" s="101"/>
      <c r="N14" s="101"/>
      <c r="O14" s="101"/>
      <c r="P14" s="101"/>
      <c r="Q14" s="43"/>
      <c r="R14" s="43"/>
      <c r="S14" s="43"/>
      <c r="T14" s="43"/>
      <c r="U14" s="43"/>
      <c r="V14" s="43"/>
      <c r="W14" s="43"/>
      <c r="X14" s="43"/>
      <c r="Y14" s="43"/>
      <c r="Z14" s="44"/>
      <c r="AA14" s="42"/>
      <c r="AB14" s="43"/>
      <c r="AC14" s="43"/>
      <c r="AD14" s="43"/>
      <c r="AE14" s="43"/>
      <c r="AF14" s="43"/>
      <c r="AG14" s="43"/>
      <c r="AH14" s="43"/>
      <c r="AI14" s="351" t="s">
        <v>125</v>
      </c>
      <c r="AJ14" s="351"/>
      <c r="AK14" s="351"/>
      <c r="AL14" s="351"/>
      <c r="AM14" s="101"/>
      <c r="AN14" s="101"/>
      <c r="AO14" s="101"/>
      <c r="AP14" s="101"/>
      <c r="AQ14" s="43"/>
      <c r="AR14" s="43"/>
      <c r="AS14" s="43"/>
      <c r="AT14" s="43"/>
      <c r="AU14" s="43"/>
      <c r="AV14" s="43"/>
      <c r="AW14" s="43"/>
      <c r="AX14" s="43"/>
      <c r="AY14" s="43"/>
      <c r="AZ14" s="44"/>
      <c r="BA14" s="42"/>
      <c r="BB14" s="43"/>
      <c r="BC14" s="43"/>
      <c r="BD14" s="43"/>
      <c r="BE14" s="43"/>
      <c r="BF14" s="43"/>
      <c r="BG14" s="43"/>
      <c r="BH14" s="43"/>
      <c r="BI14" s="351" t="s">
        <v>125</v>
      </c>
      <c r="BJ14" s="351"/>
      <c r="BK14" s="351"/>
      <c r="BL14" s="351"/>
      <c r="BM14" s="101"/>
      <c r="BN14" s="101"/>
      <c r="BO14" s="101"/>
      <c r="BP14" s="101"/>
      <c r="BQ14" s="43"/>
      <c r="BR14" s="43"/>
      <c r="BS14" s="43"/>
      <c r="BT14" s="43"/>
      <c r="BU14" s="43"/>
      <c r="BV14" s="43"/>
      <c r="BW14" s="43"/>
      <c r="BX14" s="43"/>
      <c r="BY14" s="43"/>
      <c r="BZ14" s="44"/>
      <c r="CA14" s="42"/>
      <c r="CB14" s="43"/>
      <c r="CC14" s="43"/>
      <c r="CD14" s="43"/>
      <c r="CE14" s="43"/>
      <c r="CF14" s="43"/>
      <c r="CG14" s="43"/>
      <c r="CH14" s="43"/>
      <c r="CI14" s="351" t="s">
        <v>125</v>
      </c>
      <c r="CJ14" s="351"/>
      <c r="CK14" s="351"/>
      <c r="CL14" s="351"/>
      <c r="CM14" s="101"/>
      <c r="CN14" s="101"/>
      <c r="CO14" s="101"/>
      <c r="CP14" s="101"/>
      <c r="CQ14" s="43"/>
      <c r="CR14" s="43"/>
      <c r="CS14" s="43"/>
      <c r="CT14" s="43"/>
      <c r="CU14" s="43"/>
      <c r="CV14" s="43"/>
      <c r="CW14" s="43"/>
      <c r="CX14" s="43"/>
      <c r="CY14" s="43"/>
      <c r="CZ14" s="44"/>
    </row>
    <row r="15" spans="1:104" x14ac:dyDescent="0.25">
      <c r="A15" s="42"/>
      <c r="B15" s="43"/>
      <c r="C15" s="43"/>
      <c r="D15" s="43"/>
      <c r="E15" s="43"/>
      <c r="F15" s="43"/>
      <c r="G15" s="43"/>
      <c r="H15" s="43"/>
      <c r="I15" s="351" t="s">
        <v>126</v>
      </c>
      <c r="J15" s="351"/>
      <c r="K15" s="351"/>
      <c r="L15" s="351"/>
      <c r="M15" s="101"/>
      <c r="N15" s="101"/>
      <c r="O15" s="101"/>
      <c r="P15" s="101"/>
      <c r="Q15" s="43"/>
      <c r="R15" s="43"/>
      <c r="S15" s="43"/>
      <c r="T15" s="43"/>
      <c r="U15" s="43"/>
      <c r="V15" s="43"/>
      <c r="W15" s="43"/>
      <c r="X15" s="43"/>
      <c r="Y15" s="43"/>
      <c r="Z15" s="44"/>
      <c r="AA15" s="42"/>
      <c r="AB15" s="43"/>
      <c r="AC15" s="43"/>
      <c r="AD15" s="43"/>
      <c r="AE15" s="43"/>
      <c r="AF15" s="43"/>
      <c r="AG15" s="43"/>
      <c r="AH15" s="43"/>
      <c r="AI15" s="351" t="s">
        <v>126</v>
      </c>
      <c r="AJ15" s="351"/>
      <c r="AK15" s="351"/>
      <c r="AL15" s="351"/>
      <c r="AM15" s="101"/>
      <c r="AN15" s="101"/>
      <c r="AO15" s="101"/>
      <c r="AP15" s="101"/>
      <c r="AQ15" s="43"/>
      <c r="AR15" s="43"/>
      <c r="AS15" s="43"/>
      <c r="AT15" s="43"/>
      <c r="AU15" s="43"/>
      <c r="AV15" s="43"/>
      <c r="AW15" s="43"/>
      <c r="AX15" s="43"/>
      <c r="AY15" s="43"/>
      <c r="AZ15" s="44"/>
      <c r="BA15" s="42"/>
      <c r="BB15" s="43"/>
      <c r="BC15" s="43"/>
      <c r="BD15" s="43"/>
      <c r="BE15" s="43"/>
      <c r="BF15" s="43"/>
      <c r="BG15" s="43"/>
      <c r="BH15" s="43"/>
      <c r="BI15" s="351" t="s">
        <v>126</v>
      </c>
      <c r="BJ15" s="351"/>
      <c r="BK15" s="351"/>
      <c r="BL15" s="351"/>
      <c r="BM15" s="101"/>
      <c r="BN15" s="101"/>
      <c r="BO15" s="101"/>
      <c r="BP15" s="101"/>
      <c r="BQ15" s="43"/>
      <c r="BR15" s="43"/>
      <c r="BS15" s="43"/>
      <c r="BT15" s="43"/>
      <c r="BU15" s="43"/>
      <c r="BV15" s="43"/>
      <c r="BW15" s="43"/>
      <c r="BX15" s="43"/>
      <c r="BY15" s="43"/>
      <c r="BZ15" s="44"/>
      <c r="CA15" s="42"/>
      <c r="CB15" s="43"/>
      <c r="CC15" s="43"/>
      <c r="CD15" s="43"/>
      <c r="CE15" s="43"/>
      <c r="CF15" s="43"/>
      <c r="CG15" s="43"/>
      <c r="CH15" s="43"/>
      <c r="CI15" s="351" t="s">
        <v>126</v>
      </c>
      <c r="CJ15" s="351"/>
      <c r="CK15" s="351"/>
      <c r="CL15" s="351"/>
      <c r="CM15" s="101"/>
      <c r="CN15" s="101"/>
      <c r="CO15" s="101"/>
      <c r="CP15" s="101"/>
      <c r="CQ15" s="43"/>
      <c r="CR15" s="43"/>
      <c r="CS15" s="43"/>
      <c r="CT15" s="43"/>
      <c r="CU15" s="43"/>
      <c r="CV15" s="43"/>
      <c r="CW15" s="43"/>
      <c r="CX15" s="43"/>
      <c r="CY15" s="43"/>
      <c r="CZ15" s="44"/>
    </row>
    <row r="16" spans="1:104" x14ac:dyDescent="0.25">
      <c r="A16" s="42"/>
      <c r="B16" s="43"/>
      <c r="C16" s="43"/>
      <c r="D16" s="43"/>
      <c r="E16" s="43"/>
      <c r="F16" s="43"/>
      <c r="G16" s="43"/>
      <c r="H16" s="43"/>
      <c r="I16" s="351" t="s">
        <v>127</v>
      </c>
      <c r="J16" s="351"/>
      <c r="K16" s="351"/>
      <c r="L16" s="351"/>
      <c r="M16" s="101"/>
      <c r="N16" s="101"/>
      <c r="O16" s="101"/>
      <c r="P16" s="101"/>
      <c r="Q16" s="43"/>
      <c r="R16" s="43"/>
      <c r="S16" s="43"/>
      <c r="T16" s="43"/>
      <c r="U16" s="43"/>
      <c r="V16" s="43"/>
      <c r="W16" s="43"/>
      <c r="X16" s="43"/>
      <c r="Y16" s="43"/>
      <c r="Z16" s="44"/>
      <c r="AA16" s="42"/>
      <c r="AB16" s="43"/>
      <c r="AC16" s="43"/>
      <c r="AD16" s="43"/>
      <c r="AE16" s="43"/>
      <c r="AF16" s="43"/>
      <c r="AG16" s="43"/>
      <c r="AH16" s="43"/>
      <c r="AI16" s="351" t="s">
        <v>127</v>
      </c>
      <c r="AJ16" s="351"/>
      <c r="AK16" s="351"/>
      <c r="AL16" s="351"/>
      <c r="AM16" s="101"/>
      <c r="AN16" s="101"/>
      <c r="AO16" s="101"/>
      <c r="AP16" s="101"/>
      <c r="AQ16" s="43"/>
      <c r="AR16" s="43"/>
      <c r="AS16" s="43"/>
      <c r="AT16" s="43"/>
      <c r="AU16" s="43"/>
      <c r="AV16" s="43"/>
      <c r="AW16" s="43"/>
      <c r="AX16" s="43"/>
      <c r="AY16" s="43"/>
      <c r="AZ16" s="44"/>
      <c r="BA16" s="42"/>
      <c r="BB16" s="43"/>
      <c r="BC16" s="43"/>
      <c r="BD16" s="43"/>
      <c r="BE16" s="43"/>
      <c r="BF16" s="43"/>
      <c r="BG16" s="43"/>
      <c r="BH16" s="43"/>
      <c r="BI16" s="351" t="s">
        <v>127</v>
      </c>
      <c r="BJ16" s="351"/>
      <c r="BK16" s="351"/>
      <c r="BL16" s="351"/>
      <c r="BM16" s="101"/>
      <c r="BN16" s="101"/>
      <c r="BO16" s="101"/>
      <c r="BP16" s="101"/>
      <c r="BQ16" s="43"/>
      <c r="BR16" s="43"/>
      <c r="BS16" s="43"/>
      <c r="BT16" s="43"/>
      <c r="BU16" s="43"/>
      <c r="BV16" s="43"/>
      <c r="BW16" s="43"/>
      <c r="BX16" s="43"/>
      <c r="BY16" s="43"/>
      <c r="BZ16" s="44"/>
      <c r="CA16" s="42"/>
      <c r="CB16" s="43"/>
      <c r="CC16" s="43"/>
      <c r="CD16" s="43"/>
      <c r="CE16" s="43"/>
      <c r="CF16" s="43"/>
      <c r="CG16" s="43"/>
      <c r="CH16" s="43"/>
      <c r="CI16" s="351" t="s">
        <v>127</v>
      </c>
      <c r="CJ16" s="351"/>
      <c r="CK16" s="351"/>
      <c r="CL16" s="351"/>
      <c r="CM16" s="101"/>
      <c r="CN16" s="101"/>
      <c r="CO16" s="101"/>
      <c r="CP16" s="101"/>
      <c r="CQ16" s="43"/>
      <c r="CR16" s="43"/>
      <c r="CS16" s="43"/>
      <c r="CT16" s="43"/>
      <c r="CU16" s="43"/>
      <c r="CV16" s="43"/>
      <c r="CW16" s="43"/>
      <c r="CX16" s="43"/>
      <c r="CY16" s="43"/>
      <c r="CZ16" s="44"/>
    </row>
    <row r="17" spans="1:104" x14ac:dyDescent="0.25">
      <c r="A17" s="42"/>
      <c r="B17" s="43"/>
      <c r="C17" s="43"/>
      <c r="D17" s="43"/>
      <c r="E17" s="43"/>
      <c r="F17" s="43"/>
      <c r="G17" s="43"/>
      <c r="H17" s="43"/>
      <c r="I17" s="101"/>
      <c r="J17" s="101"/>
      <c r="K17" s="101"/>
      <c r="L17" s="101"/>
      <c r="M17" s="101"/>
      <c r="N17" s="101"/>
      <c r="O17" s="101"/>
      <c r="P17" s="101"/>
      <c r="Q17" s="43"/>
      <c r="R17" s="43"/>
      <c r="S17" s="43"/>
      <c r="T17" s="43"/>
      <c r="U17" s="43"/>
      <c r="V17" s="43"/>
      <c r="W17" s="43"/>
      <c r="X17" s="43"/>
      <c r="Y17" s="43"/>
      <c r="Z17" s="44"/>
      <c r="AA17" s="42"/>
      <c r="AB17" s="43"/>
      <c r="AC17" s="43"/>
      <c r="AD17" s="43"/>
      <c r="AE17" s="43"/>
      <c r="AF17" s="43"/>
      <c r="AG17" s="43"/>
      <c r="AH17" s="43"/>
      <c r="AI17" s="101"/>
      <c r="AJ17" s="101"/>
      <c r="AK17" s="101"/>
      <c r="AL17" s="101"/>
      <c r="AM17" s="101"/>
      <c r="AN17" s="101"/>
      <c r="AO17" s="101"/>
      <c r="AP17" s="101"/>
      <c r="AQ17" s="43"/>
      <c r="AR17" s="43"/>
      <c r="AS17" s="43"/>
      <c r="AT17" s="43"/>
      <c r="AU17" s="43"/>
      <c r="AV17" s="43"/>
      <c r="AW17" s="43"/>
      <c r="AX17" s="43"/>
      <c r="AY17" s="43"/>
      <c r="AZ17" s="44"/>
      <c r="BA17" s="42"/>
      <c r="BB17" s="43"/>
      <c r="BC17" s="43"/>
      <c r="BD17" s="43"/>
      <c r="BE17" s="43"/>
      <c r="BF17" s="43"/>
      <c r="BG17" s="43"/>
      <c r="BH17" s="43"/>
      <c r="BI17" s="101"/>
      <c r="BJ17" s="101"/>
      <c r="BK17" s="101"/>
      <c r="BL17" s="101"/>
      <c r="BM17" s="101"/>
      <c r="BN17" s="101"/>
      <c r="BO17" s="101"/>
      <c r="BP17" s="101"/>
      <c r="BQ17" s="43"/>
      <c r="BR17" s="43"/>
      <c r="BS17" s="43"/>
      <c r="BT17" s="43"/>
      <c r="BU17" s="43"/>
      <c r="BV17" s="43"/>
      <c r="BW17" s="43"/>
      <c r="BX17" s="43"/>
      <c r="BY17" s="43"/>
      <c r="BZ17" s="44"/>
      <c r="CA17" s="42"/>
      <c r="CB17" s="43"/>
      <c r="CC17" s="43"/>
      <c r="CD17" s="43"/>
      <c r="CE17" s="43"/>
      <c r="CF17" s="43"/>
      <c r="CG17" s="43"/>
      <c r="CH17" s="43"/>
      <c r="CI17" s="101"/>
      <c r="CJ17" s="101"/>
      <c r="CK17" s="101"/>
      <c r="CL17" s="101"/>
      <c r="CM17" s="101"/>
      <c r="CN17" s="101"/>
      <c r="CO17" s="101"/>
      <c r="CP17" s="101"/>
      <c r="CQ17" s="43"/>
      <c r="CR17" s="43"/>
      <c r="CS17" s="43"/>
      <c r="CT17" s="43"/>
      <c r="CU17" s="43"/>
      <c r="CV17" s="43"/>
      <c r="CW17" s="43"/>
      <c r="CX17" s="43"/>
      <c r="CY17" s="43"/>
      <c r="CZ17" s="44"/>
    </row>
    <row r="18" spans="1:104" x14ac:dyDescent="0.25">
      <c r="A18" s="42"/>
      <c r="B18" s="102" t="s">
        <v>128</v>
      </c>
      <c r="C18" s="102"/>
      <c r="D18" s="102"/>
      <c r="E18" s="102"/>
      <c r="F18" s="102"/>
      <c r="G18" s="102"/>
      <c r="H18" s="102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4"/>
      <c r="AA18" s="42"/>
      <c r="AB18" s="102" t="s">
        <v>129</v>
      </c>
      <c r="AC18" s="102"/>
      <c r="AD18" s="102"/>
      <c r="AE18" s="102"/>
      <c r="AF18" s="102"/>
      <c r="AG18" s="102"/>
      <c r="AH18" s="102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4"/>
      <c r="BA18" s="42"/>
      <c r="BB18" s="102" t="s">
        <v>130</v>
      </c>
      <c r="BC18" s="102"/>
      <c r="BD18" s="102"/>
      <c r="BE18" s="102"/>
      <c r="BF18" s="102"/>
      <c r="BG18" s="102"/>
      <c r="BH18" s="102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4"/>
      <c r="CA18" s="42"/>
      <c r="CB18" s="102" t="s">
        <v>131</v>
      </c>
      <c r="CC18" s="102"/>
      <c r="CD18" s="102"/>
      <c r="CE18" s="102"/>
      <c r="CF18" s="102"/>
      <c r="CG18" s="102"/>
      <c r="CH18" s="102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4"/>
    </row>
    <row r="19" spans="1:104" ht="9.75" customHeight="1" x14ac:dyDescent="0.25">
      <c r="A19" s="42"/>
      <c r="B19" s="103"/>
      <c r="C19" s="103"/>
      <c r="D19" s="103"/>
      <c r="E19" s="103"/>
      <c r="F19" s="103"/>
      <c r="G19" s="103"/>
      <c r="H19" s="10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4"/>
      <c r="AA19" s="42"/>
      <c r="AB19" s="103"/>
      <c r="AC19" s="103"/>
      <c r="AD19" s="103"/>
      <c r="AE19" s="103"/>
      <c r="AF19" s="103"/>
      <c r="AG19" s="103"/>
      <c r="AH19" s="10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4"/>
      <c r="BA19" s="42"/>
      <c r="BB19" s="103"/>
      <c r="BC19" s="103"/>
      <c r="BD19" s="103"/>
      <c r="BE19" s="103"/>
      <c r="BF19" s="103"/>
      <c r="BG19" s="103"/>
      <c r="BH19" s="10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4"/>
      <c r="CA19" s="42"/>
      <c r="CB19" s="103"/>
      <c r="CC19" s="103"/>
      <c r="CD19" s="103"/>
      <c r="CE19" s="103"/>
      <c r="CF19" s="103"/>
      <c r="CG19" s="103"/>
      <c r="CH19" s="10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4"/>
    </row>
    <row r="20" spans="1:104" ht="22.5" customHeight="1" x14ac:dyDescent="0.25">
      <c r="A20" s="42"/>
      <c r="B20" s="353" t="s">
        <v>132</v>
      </c>
      <c r="C20" s="354"/>
      <c r="D20" s="355"/>
      <c r="E20" s="359" t="s">
        <v>133</v>
      </c>
      <c r="F20" s="359"/>
      <c r="G20" s="359"/>
      <c r="H20" s="359"/>
      <c r="I20" s="359"/>
      <c r="J20" s="43"/>
      <c r="K20" s="353" t="s">
        <v>134</v>
      </c>
      <c r="L20" s="355"/>
      <c r="M20" s="359" t="s">
        <v>133</v>
      </c>
      <c r="N20" s="359"/>
      <c r="O20" s="359"/>
      <c r="P20" s="359"/>
      <c r="Q20" s="359"/>
      <c r="R20" s="43"/>
      <c r="S20" s="353" t="s">
        <v>135</v>
      </c>
      <c r="T20" s="355"/>
      <c r="U20" s="359" t="s">
        <v>133</v>
      </c>
      <c r="V20" s="359"/>
      <c r="W20" s="359"/>
      <c r="X20" s="359"/>
      <c r="Y20" s="359"/>
      <c r="Z20" s="44"/>
      <c r="AA20" s="42"/>
      <c r="AB20" s="353" t="s">
        <v>132</v>
      </c>
      <c r="AC20" s="354"/>
      <c r="AD20" s="355"/>
      <c r="AE20" s="359" t="s">
        <v>133</v>
      </c>
      <c r="AF20" s="359"/>
      <c r="AG20" s="359"/>
      <c r="AH20" s="359"/>
      <c r="AI20" s="359"/>
      <c r="AK20" s="353" t="s">
        <v>134</v>
      </c>
      <c r="AL20" s="355"/>
      <c r="AM20" s="359" t="s">
        <v>133</v>
      </c>
      <c r="AN20" s="359"/>
      <c r="AO20" s="359"/>
      <c r="AP20" s="359"/>
      <c r="AQ20" s="359"/>
      <c r="AS20" s="353" t="s">
        <v>135</v>
      </c>
      <c r="AT20" s="355"/>
      <c r="AU20" s="359" t="s">
        <v>133</v>
      </c>
      <c r="AV20" s="359"/>
      <c r="AW20" s="359"/>
      <c r="AX20" s="359"/>
      <c r="AY20" s="359"/>
      <c r="AZ20" s="44"/>
      <c r="BA20" s="42"/>
      <c r="BB20" s="353" t="s">
        <v>132</v>
      </c>
      <c r="BC20" s="354"/>
      <c r="BD20" s="355"/>
      <c r="BE20" s="359" t="s">
        <v>133</v>
      </c>
      <c r="BF20" s="359"/>
      <c r="BG20" s="359"/>
      <c r="BH20" s="359"/>
      <c r="BI20" s="359"/>
      <c r="BJ20" s="43"/>
      <c r="BK20" s="353" t="s">
        <v>134</v>
      </c>
      <c r="BL20" s="355"/>
      <c r="BM20" s="359" t="s">
        <v>133</v>
      </c>
      <c r="BN20" s="359"/>
      <c r="BO20" s="359"/>
      <c r="BP20" s="359"/>
      <c r="BQ20" s="359"/>
      <c r="BR20" s="43"/>
      <c r="BS20" s="353" t="s">
        <v>135</v>
      </c>
      <c r="BT20" s="355"/>
      <c r="BU20" s="359" t="s">
        <v>133</v>
      </c>
      <c r="BV20" s="359"/>
      <c r="BW20" s="359"/>
      <c r="BX20" s="359"/>
      <c r="BY20" s="359"/>
      <c r="BZ20" s="44"/>
      <c r="CA20" s="42"/>
      <c r="CB20" s="353" t="s">
        <v>132</v>
      </c>
      <c r="CC20" s="354"/>
      <c r="CD20" s="355"/>
      <c r="CE20" s="359" t="s">
        <v>133</v>
      </c>
      <c r="CF20" s="359"/>
      <c r="CG20" s="359"/>
      <c r="CH20" s="359"/>
      <c r="CI20" s="359"/>
      <c r="CJ20" s="43"/>
      <c r="CK20" s="353" t="s">
        <v>134</v>
      </c>
      <c r="CL20" s="355"/>
      <c r="CM20" s="359" t="s">
        <v>133</v>
      </c>
      <c r="CN20" s="359"/>
      <c r="CO20" s="359"/>
      <c r="CP20" s="359"/>
      <c r="CQ20" s="359"/>
      <c r="CR20" s="43"/>
      <c r="CS20" s="353" t="s">
        <v>135</v>
      </c>
      <c r="CT20" s="355"/>
      <c r="CU20" s="359" t="s">
        <v>133</v>
      </c>
      <c r="CV20" s="359"/>
      <c r="CW20" s="359"/>
      <c r="CX20" s="359"/>
      <c r="CY20" s="359"/>
      <c r="CZ20" s="44"/>
    </row>
    <row r="21" spans="1:104" x14ac:dyDescent="0.25">
      <c r="A21" s="42"/>
      <c r="B21" s="356"/>
      <c r="C21" s="357"/>
      <c r="D21" s="358"/>
      <c r="E21" s="104">
        <v>0</v>
      </c>
      <c r="F21" s="104">
        <v>1</v>
      </c>
      <c r="G21" s="104">
        <v>2</v>
      </c>
      <c r="H21" s="104">
        <v>3</v>
      </c>
      <c r="I21" s="105">
        <v>4</v>
      </c>
      <c r="J21" s="43"/>
      <c r="K21" s="360"/>
      <c r="L21" s="361"/>
      <c r="M21" s="106">
        <v>0</v>
      </c>
      <c r="N21" s="106">
        <v>1</v>
      </c>
      <c r="O21" s="106">
        <v>2</v>
      </c>
      <c r="P21" s="106">
        <v>3</v>
      </c>
      <c r="Q21" s="105">
        <v>4</v>
      </c>
      <c r="R21" s="43"/>
      <c r="S21" s="360"/>
      <c r="T21" s="361"/>
      <c r="U21" s="106">
        <v>0</v>
      </c>
      <c r="V21" s="106">
        <v>1</v>
      </c>
      <c r="W21" s="106">
        <v>2</v>
      </c>
      <c r="X21" s="106">
        <v>3</v>
      </c>
      <c r="Y21" s="105">
        <v>4</v>
      </c>
      <c r="Z21" s="44"/>
      <c r="AA21" s="42"/>
      <c r="AB21" s="356"/>
      <c r="AC21" s="357"/>
      <c r="AD21" s="358"/>
      <c r="AE21" s="104">
        <v>0</v>
      </c>
      <c r="AF21" s="104">
        <v>1</v>
      </c>
      <c r="AG21" s="104">
        <v>2</v>
      </c>
      <c r="AH21" s="104">
        <v>3</v>
      </c>
      <c r="AI21" s="105">
        <v>4</v>
      </c>
      <c r="AK21" s="360"/>
      <c r="AL21" s="361"/>
      <c r="AM21" s="106">
        <v>0</v>
      </c>
      <c r="AN21" s="106">
        <v>1</v>
      </c>
      <c r="AO21" s="106">
        <v>2</v>
      </c>
      <c r="AP21" s="106">
        <v>3</v>
      </c>
      <c r="AQ21" s="105">
        <v>4</v>
      </c>
      <c r="AS21" s="360"/>
      <c r="AT21" s="361"/>
      <c r="AU21" s="106">
        <v>0</v>
      </c>
      <c r="AV21" s="106">
        <v>1</v>
      </c>
      <c r="AW21" s="106">
        <v>2</v>
      </c>
      <c r="AX21" s="106">
        <v>3</v>
      </c>
      <c r="AY21" s="105">
        <v>4</v>
      </c>
      <c r="AZ21" s="44"/>
      <c r="BA21" s="42"/>
      <c r="BB21" s="356"/>
      <c r="BC21" s="357"/>
      <c r="BD21" s="358"/>
      <c r="BE21" s="106">
        <v>0</v>
      </c>
      <c r="BF21" s="106">
        <v>1</v>
      </c>
      <c r="BG21" s="106">
        <v>2</v>
      </c>
      <c r="BH21" s="106">
        <v>3</v>
      </c>
      <c r="BI21" s="105">
        <v>4</v>
      </c>
      <c r="BJ21" s="43"/>
      <c r="BK21" s="360"/>
      <c r="BL21" s="361"/>
      <c r="BM21" s="106">
        <v>0</v>
      </c>
      <c r="BN21" s="106">
        <v>1</v>
      </c>
      <c r="BO21" s="106">
        <v>2</v>
      </c>
      <c r="BP21" s="106">
        <v>3</v>
      </c>
      <c r="BQ21" s="105">
        <v>4</v>
      </c>
      <c r="BR21" s="43"/>
      <c r="BS21" s="360"/>
      <c r="BT21" s="361"/>
      <c r="BU21" s="106">
        <v>0</v>
      </c>
      <c r="BV21" s="106">
        <v>1</v>
      </c>
      <c r="BW21" s="106">
        <v>2</v>
      </c>
      <c r="BX21" s="106">
        <v>3</v>
      </c>
      <c r="BY21" s="105">
        <v>4</v>
      </c>
      <c r="BZ21" s="44"/>
      <c r="CA21" s="42"/>
      <c r="CB21" s="356"/>
      <c r="CC21" s="357"/>
      <c r="CD21" s="358"/>
      <c r="CE21" s="106">
        <v>0</v>
      </c>
      <c r="CF21" s="106">
        <v>1</v>
      </c>
      <c r="CG21" s="106">
        <v>2</v>
      </c>
      <c r="CH21" s="106">
        <v>3</v>
      </c>
      <c r="CI21" s="105">
        <v>4</v>
      </c>
      <c r="CJ21" s="43"/>
      <c r="CK21" s="360"/>
      <c r="CL21" s="361"/>
      <c r="CM21" s="106">
        <v>0</v>
      </c>
      <c r="CN21" s="106">
        <v>1</v>
      </c>
      <c r="CO21" s="106">
        <v>2</v>
      </c>
      <c r="CP21" s="106">
        <v>3</v>
      </c>
      <c r="CQ21" s="105">
        <v>4</v>
      </c>
      <c r="CR21" s="43"/>
      <c r="CS21" s="360"/>
      <c r="CT21" s="361"/>
      <c r="CU21" s="106">
        <v>0</v>
      </c>
      <c r="CV21" s="106">
        <v>1</v>
      </c>
      <c r="CW21" s="106">
        <v>2</v>
      </c>
      <c r="CX21" s="106">
        <v>3</v>
      </c>
      <c r="CY21" s="105">
        <v>4</v>
      </c>
      <c r="CZ21" s="44"/>
    </row>
    <row r="22" spans="1:104" ht="15.75" customHeight="1" x14ac:dyDescent="0.25">
      <c r="A22" s="42"/>
      <c r="B22" s="107" t="s">
        <v>136</v>
      </c>
      <c r="C22" s="362" t="s">
        <v>137</v>
      </c>
      <c r="D22" s="363"/>
      <c r="E22" s="108"/>
      <c r="F22" s="108"/>
      <c r="G22" s="108"/>
      <c r="H22" s="108"/>
      <c r="I22" s="109"/>
      <c r="J22" s="43"/>
      <c r="K22" s="109" t="s">
        <v>136</v>
      </c>
      <c r="L22" s="109" t="s">
        <v>138</v>
      </c>
      <c r="M22" s="110"/>
      <c r="N22" s="110"/>
      <c r="O22" s="110"/>
      <c r="P22" s="110"/>
      <c r="Q22" s="110"/>
      <c r="R22" s="43"/>
      <c r="S22" s="109" t="s">
        <v>136</v>
      </c>
      <c r="T22" s="109" t="s">
        <v>138</v>
      </c>
      <c r="U22" s="110"/>
      <c r="V22" s="110"/>
      <c r="W22" s="110"/>
      <c r="X22" s="110"/>
      <c r="Y22" s="110"/>
      <c r="Z22" s="44"/>
      <c r="AA22" s="42"/>
      <c r="AB22" s="107" t="s">
        <v>136</v>
      </c>
      <c r="AC22" s="362" t="s">
        <v>137</v>
      </c>
      <c r="AD22" s="363"/>
      <c r="AE22" s="108"/>
      <c r="AF22" s="108"/>
      <c r="AG22" s="108"/>
      <c r="AH22" s="108"/>
      <c r="AI22" s="109"/>
      <c r="AK22" s="109" t="s">
        <v>136</v>
      </c>
      <c r="AL22" s="109" t="s">
        <v>138</v>
      </c>
      <c r="AM22" s="110"/>
      <c r="AN22" s="110"/>
      <c r="AO22" s="110"/>
      <c r="AP22" s="110"/>
      <c r="AQ22" s="110"/>
      <c r="AS22" s="109" t="s">
        <v>136</v>
      </c>
      <c r="AT22" s="109" t="s">
        <v>138</v>
      </c>
      <c r="AU22" s="110"/>
      <c r="AV22" s="110"/>
      <c r="AW22" s="110"/>
      <c r="AX22" s="110"/>
      <c r="AY22" s="110"/>
      <c r="AZ22" s="44"/>
      <c r="BA22" s="42"/>
      <c r="BB22" s="111" t="s">
        <v>136</v>
      </c>
      <c r="BC22" s="362" t="s">
        <v>137</v>
      </c>
      <c r="BD22" s="363"/>
      <c r="BE22" s="107"/>
      <c r="BF22" s="107"/>
      <c r="BG22" s="107"/>
      <c r="BH22" s="107"/>
      <c r="BI22" s="109"/>
      <c r="BJ22" s="43"/>
      <c r="BK22" s="111" t="s">
        <v>136</v>
      </c>
      <c r="BL22" s="109" t="s">
        <v>138</v>
      </c>
      <c r="BM22" s="110"/>
      <c r="BN22" s="110"/>
      <c r="BO22" s="110"/>
      <c r="BP22" s="110"/>
      <c r="BQ22" s="110"/>
      <c r="BR22" s="43"/>
      <c r="BS22" s="111" t="s">
        <v>136</v>
      </c>
      <c r="BT22" s="109" t="s">
        <v>138</v>
      </c>
      <c r="BU22" s="110"/>
      <c r="BV22" s="110"/>
      <c r="BW22" s="110"/>
      <c r="BX22" s="110"/>
      <c r="BY22" s="110"/>
      <c r="BZ22" s="44"/>
      <c r="CA22" s="42"/>
      <c r="CB22" s="111" t="s">
        <v>136</v>
      </c>
      <c r="CC22" s="362" t="s">
        <v>137</v>
      </c>
      <c r="CD22" s="363"/>
      <c r="CE22" s="108"/>
      <c r="CF22" s="108"/>
      <c r="CG22" s="108"/>
      <c r="CH22" s="108"/>
      <c r="CI22" s="109"/>
      <c r="CJ22" s="43"/>
      <c r="CK22" s="111" t="s">
        <v>136</v>
      </c>
      <c r="CL22" s="109" t="s">
        <v>138</v>
      </c>
      <c r="CM22" s="110"/>
      <c r="CN22" s="110"/>
      <c r="CO22" s="110"/>
      <c r="CP22" s="110"/>
      <c r="CQ22" s="110"/>
      <c r="CR22" s="43"/>
      <c r="CS22" s="111" t="s">
        <v>136</v>
      </c>
      <c r="CT22" s="109" t="s">
        <v>138</v>
      </c>
      <c r="CU22" s="110"/>
      <c r="CV22" s="110"/>
      <c r="CW22" s="110"/>
      <c r="CX22" s="110"/>
      <c r="CY22" s="110"/>
      <c r="CZ22" s="44"/>
    </row>
    <row r="23" spans="1:104" ht="17.25" customHeight="1" x14ac:dyDescent="0.25">
      <c r="A23" s="42"/>
      <c r="B23" s="107" t="s">
        <v>139</v>
      </c>
      <c r="C23" s="362" t="s">
        <v>140</v>
      </c>
      <c r="D23" s="363"/>
      <c r="E23" s="108"/>
      <c r="F23" s="108"/>
      <c r="G23" s="108"/>
      <c r="H23" s="108"/>
      <c r="I23" s="109"/>
      <c r="J23" s="43"/>
      <c r="K23" s="109" t="s">
        <v>139</v>
      </c>
      <c r="L23" s="109" t="s">
        <v>141</v>
      </c>
      <c r="M23" s="110"/>
      <c r="N23" s="112"/>
      <c r="O23" s="112"/>
      <c r="P23" s="112"/>
      <c r="Q23" s="110"/>
      <c r="R23" s="43"/>
      <c r="S23" s="109" t="s">
        <v>139</v>
      </c>
      <c r="T23" s="109" t="s">
        <v>142</v>
      </c>
      <c r="U23" s="110"/>
      <c r="V23" s="110"/>
      <c r="W23" s="110"/>
      <c r="X23" s="110"/>
      <c r="Y23" s="110"/>
      <c r="Z23" s="44"/>
      <c r="AA23" s="42"/>
      <c r="AB23" s="107" t="s">
        <v>139</v>
      </c>
      <c r="AC23" s="362" t="s">
        <v>140</v>
      </c>
      <c r="AD23" s="363"/>
      <c r="AE23" s="108"/>
      <c r="AF23" s="108"/>
      <c r="AG23" s="108"/>
      <c r="AH23" s="108"/>
      <c r="AI23" s="109"/>
      <c r="AK23" s="109" t="s">
        <v>139</v>
      </c>
      <c r="AL23" s="109" t="s">
        <v>141</v>
      </c>
      <c r="AM23" s="110"/>
      <c r="AN23" s="112"/>
      <c r="AO23" s="112"/>
      <c r="AP23" s="112"/>
      <c r="AQ23" s="110"/>
      <c r="AS23" s="109" t="s">
        <v>139</v>
      </c>
      <c r="AT23" s="109" t="s">
        <v>142</v>
      </c>
      <c r="AU23" s="110"/>
      <c r="AV23" s="110"/>
      <c r="AW23" s="110"/>
      <c r="AX23" s="110"/>
      <c r="AY23" s="110"/>
      <c r="AZ23" s="44"/>
      <c r="BA23" s="42"/>
      <c r="BB23" s="111" t="s">
        <v>139</v>
      </c>
      <c r="BC23" s="362" t="s">
        <v>140</v>
      </c>
      <c r="BD23" s="363"/>
      <c r="BE23" s="107"/>
      <c r="BF23" s="107"/>
      <c r="BG23" s="107"/>
      <c r="BH23" s="107"/>
      <c r="BI23" s="109"/>
      <c r="BJ23" s="43"/>
      <c r="BK23" s="111" t="s">
        <v>139</v>
      </c>
      <c r="BL23" s="109" t="s">
        <v>143</v>
      </c>
      <c r="BM23" s="110"/>
      <c r="BN23" s="112"/>
      <c r="BO23" s="112"/>
      <c r="BP23" s="112"/>
      <c r="BQ23" s="110"/>
      <c r="BR23" s="43"/>
      <c r="BS23" s="111" t="s">
        <v>139</v>
      </c>
      <c r="BT23" s="109" t="s">
        <v>142</v>
      </c>
      <c r="BU23" s="110"/>
      <c r="BV23" s="110"/>
      <c r="BW23" s="110"/>
      <c r="BX23" s="110"/>
      <c r="BY23" s="110"/>
      <c r="BZ23" s="44"/>
      <c r="CA23" s="42"/>
      <c r="CB23" s="111" t="s">
        <v>139</v>
      </c>
      <c r="CC23" s="362" t="s">
        <v>140</v>
      </c>
      <c r="CD23" s="363"/>
      <c r="CE23" s="108"/>
      <c r="CF23" s="108"/>
      <c r="CG23" s="108"/>
      <c r="CH23" s="108"/>
      <c r="CI23" s="109"/>
      <c r="CJ23" s="43"/>
      <c r="CK23" s="111" t="s">
        <v>139</v>
      </c>
      <c r="CL23" s="109" t="s">
        <v>143</v>
      </c>
      <c r="CM23" s="110"/>
      <c r="CN23" s="110"/>
      <c r="CO23" s="110"/>
      <c r="CP23" s="110"/>
      <c r="CQ23" s="110"/>
      <c r="CR23" s="43"/>
      <c r="CS23" s="111" t="s">
        <v>139</v>
      </c>
      <c r="CT23" s="109" t="s">
        <v>142</v>
      </c>
      <c r="CU23" s="110"/>
      <c r="CV23" s="110"/>
      <c r="CW23" s="110"/>
      <c r="CX23" s="110"/>
      <c r="CY23" s="110"/>
      <c r="CZ23" s="44"/>
    </row>
    <row r="24" spans="1:104" ht="15" customHeight="1" x14ac:dyDescent="0.25">
      <c r="A24" s="42"/>
      <c r="B24" s="107" t="s">
        <v>144</v>
      </c>
      <c r="C24" s="362" t="s">
        <v>145</v>
      </c>
      <c r="D24" s="363"/>
      <c r="E24" s="108"/>
      <c r="F24" s="108"/>
      <c r="G24" s="108"/>
      <c r="H24" s="108"/>
      <c r="I24" s="109"/>
      <c r="J24" s="43"/>
      <c r="K24" s="109" t="s">
        <v>144</v>
      </c>
      <c r="L24" s="109" t="s">
        <v>146</v>
      </c>
      <c r="M24" s="110"/>
      <c r="N24" s="110"/>
      <c r="O24" s="110"/>
      <c r="P24" s="110"/>
      <c r="Q24" s="110"/>
      <c r="R24" s="43"/>
      <c r="S24" s="109" t="s">
        <v>144</v>
      </c>
      <c r="T24" s="109" t="s">
        <v>147</v>
      </c>
      <c r="U24" s="110"/>
      <c r="V24" s="110"/>
      <c r="W24" s="110"/>
      <c r="X24" s="110"/>
      <c r="Y24" s="110"/>
      <c r="Z24" s="44"/>
      <c r="AA24" s="42"/>
      <c r="AB24" s="107" t="s">
        <v>144</v>
      </c>
      <c r="AC24" s="362" t="s">
        <v>145</v>
      </c>
      <c r="AD24" s="363"/>
      <c r="AE24" s="108"/>
      <c r="AF24" s="108"/>
      <c r="AG24" s="108"/>
      <c r="AH24" s="108"/>
      <c r="AI24" s="109"/>
      <c r="AK24" s="109" t="s">
        <v>144</v>
      </c>
      <c r="AL24" s="109" t="s">
        <v>146</v>
      </c>
      <c r="AM24" s="110"/>
      <c r="AN24" s="110"/>
      <c r="AO24" s="110"/>
      <c r="AP24" s="110"/>
      <c r="AQ24" s="110"/>
      <c r="AS24" s="109" t="s">
        <v>144</v>
      </c>
      <c r="AT24" s="109" t="s">
        <v>147</v>
      </c>
      <c r="AU24" s="110"/>
      <c r="AV24" s="110"/>
      <c r="AW24" s="110"/>
      <c r="AX24" s="110"/>
      <c r="AY24" s="110"/>
      <c r="AZ24" s="44"/>
      <c r="BA24" s="42"/>
      <c r="BB24" s="111" t="s">
        <v>144</v>
      </c>
      <c r="BC24" s="362" t="s">
        <v>145</v>
      </c>
      <c r="BD24" s="363"/>
      <c r="BE24" s="107"/>
      <c r="BF24" s="107"/>
      <c r="BG24" s="107"/>
      <c r="BH24" s="107"/>
      <c r="BI24" s="109"/>
      <c r="BJ24" s="43"/>
      <c r="BK24" s="111" t="s">
        <v>144</v>
      </c>
      <c r="BL24" s="109" t="s">
        <v>146</v>
      </c>
      <c r="BM24" s="110"/>
      <c r="BN24" s="110"/>
      <c r="BO24" s="110"/>
      <c r="BP24" s="110"/>
      <c r="BQ24" s="110"/>
      <c r="BR24" s="43"/>
      <c r="BS24" s="111" t="s">
        <v>144</v>
      </c>
      <c r="BT24" s="109" t="s">
        <v>147</v>
      </c>
      <c r="BU24" s="110"/>
      <c r="BV24" s="110"/>
      <c r="BW24" s="110"/>
      <c r="BX24" s="110"/>
      <c r="BY24" s="110"/>
      <c r="BZ24" s="44"/>
      <c r="CA24" s="42"/>
      <c r="CB24" s="111" t="s">
        <v>144</v>
      </c>
      <c r="CC24" s="362" t="s">
        <v>145</v>
      </c>
      <c r="CD24" s="363"/>
      <c r="CE24" s="108"/>
      <c r="CF24" s="108"/>
      <c r="CG24" s="108"/>
      <c r="CH24" s="108"/>
      <c r="CI24" s="109"/>
      <c r="CJ24" s="43"/>
      <c r="CK24" s="111" t="s">
        <v>144</v>
      </c>
      <c r="CL24" s="109" t="s">
        <v>146</v>
      </c>
      <c r="CM24" s="110"/>
      <c r="CN24" s="110"/>
      <c r="CO24" s="110"/>
      <c r="CP24" s="110"/>
      <c r="CQ24" s="110"/>
      <c r="CR24" s="43"/>
      <c r="CS24" s="111" t="s">
        <v>144</v>
      </c>
      <c r="CT24" s="109" t="s">
        <v>147</v>
      </c>
      <c r="CU24" s="110"/>
      <c r="CV24" s="110"/>
      <c r="CW24" s="110"/>
      <c r="CX24" s="110"/>
      <c r="CY24" s="110"/>
      <c r="CZ24" s="44"/>
    </row>
    <row r="25" spans="1:104" ht="15.75" customHeight="1" x14ac:dyDescent="0.25">
      <c r="A25" s="42"/>
      <c r="B25" s="107" t="s">
        <v>148</v>
      </c>
      <c r="C25" s="362" t="s">
        <v>149</v>
      </c>
      <c r="D25" s="363"/>
      <c r="E25" s="108"/>
      <c r="F25" s="108"/>
      <c r="G25" s="108"/>
      <c r="H25" s="108"/>
      <c r="I25" s="109"/>
      <c r="J25" s="43"/>
      <c r="K25" s="109" t="s">
        <v>148</v>
      </c>
      <c r="L25" s="109" t="s">
        <v>150</v>
      </c>
      <c r="M25" s="110"/>
      <c r="N25" s="110"/>
      <c r="O25" s="110"/>
      <c r="P25" s="110"/>
      <c r="Q25" s="110"/>
      <c r="R25" s="43"/>
      <c r="S25" s="109" t="s">
        <v>148</v>
      </c>
      <c r="T25" s="109" t="s">
        <v>151</v>
      </c>
      <c r="U25" s="110"/>
      <c r="V25" s="110"/>
      <c r="W25" s="110"/>
      <c r="X25" s="110"/>
      <c r="Y25" s="110"/>
      <c r="Z25" s="44"/>
      <c r="AA25" s="42"/>
      <c r="AB25" s="107" t="s">
        <v>148</v>
      </c>
      <c r="AC25" s="362" t="s">
        <v>149</v>
      </c>
      <c r="AD25" s="363"/>
      <c r="AE25" s="108"/>
      <c r="AF25" s="108"/>
      <c r="AG25" s="108"/>
      <c r="AH25" s="108"/>
      <c r="AI25" s="109"/>
      <c r="AK25" s="109" t="s">
        <v>148</v>
      </c>
      <c r="AL25" s="109" t="s">
        <v>150</v>
      </c>
      <c r="AM25" s="110"/>
      <c r="AN25" s="110"/>
      <c r="AO25" s="110"/>
      <c r="AP25" s="110"/>
      <c r="AQ25" s="110"/>
      <c r="AS25" s="109" t="s">
        <v>148</v>
      </c>
      <c r="AT25" s="109" t="s">
        <v>151</v>
      </c>
      <c r="AU25" s="110"/>
      <c r="AV25" s="110"/>
      <c r="AW25" s="110"/>
      <c r="AX25" s="110"/>
      <c r="AY25" s="110"/>
      <c r="AZ25" s="44"/>
      <c r="BA25" s="42"/>
      <c r="BB25" s="111" t="s">
        <v>148</v>
      </c>
      <c r="BC25" s="362" t="s">
        <v>149</v>
      </c>
      <c r="BD25" s="363"/>
      <c r="BE25" s="107"/>
      <c r="BF25" s="107"/>
      <c r="BG25" s="107"/>
      <c r="BH25" s="107"/>
      <c r="BI25" s="109"/>
      <c r="BJ25" s="43"/>
      <c r="BK25" s="111" t="s">
        <v>148</v>
      </c>
      <c r="BL25" s="109" t="s">
        <v>150</v>
      </c>
      <c r="BM25" s="110"/>
      <c r="BN25" s="110"/>
      <c r="BO25" s="110"/>
      <c r="BP25" s="110"/>
      <c r="BQ25" s="110"/>
      <c r="BR25" s="43"/>
      <c r="BS25" s="111" t="s">
        <v>148</v>
      </c>
      <c r="BT25" s="109" t="s">
        <v>151</v>
      </c>
      <c r="BU25" s="110"/>
      <c r="BV25" s="110"/>
      <c r="BW25" s="110"/>
      <c r="BX25" s="110"/>
      <c r="BY25" s="110"/>
      <c r="BZ25" s="44"/>
      <c r="CA25" s="42"/>
      <c r="CB25" s="111" t="s">
        <v>148</v>
      </c>
      <c r="CC25" s="362" t="s">
        <v>149</v>
      </c>
      <c r="CD25" s="363"/>
      <c r="CE25" s="108"/>
      <c r="CF25" s="108"/>
      <c r="CG25" s="108"/>
      <c r="CH25" s="108"/>
      <c r="CI25" s="109"/>
      <c r="CJ25" s="43"/>
      <c r="CK25" s="111" t="s">
        <v>148</v>
      </c>
      <c r="CL25" s="109" t="s">
        <v>150</v>
      </c>
      <c r="CM25" s="110"/>
      <c r="CN25" s="110"/>
      <c r="CO25" s="110"/>
      <c r="CP25" s="110"/>
      <c r="CQ25" s="110"/>
      <c r="CR25" s="43"/>
      <c r="CS25" s="111" t="s">
        <v>148</v>
      </c>
      <c r="CT25" s="109" t="s">
        <v>151</v>
      </c>
      <c r="CU25" s="110"/>
      <c r="CV25" s="110"/>
      <c r="CW25" s="110"/>
      <c r="CX25" s="110"/>
      <c r="CY25" s="110"/>
      <c r="CZ25" s="44"/>
    </row>
    <row r="26" spans="1:104" ht="15.75" customHeight="1" x14ac:dyDescent="0.25">
      <c r="A26" s="42"/>
      <c r="B26" s="107" t="s">
        <v>152</v>
      </c>
      <c r="C26" s="362" t="s">
        <v>153</v>
      </c>
      <c r="D26" s="363"/>
      <c r="E26" s="108"/>
      <c r="F26" s="113"/>
      <c r="G26" s="113"/>
      <c r="H26" s="113"/>
      <c r="I26" s="109"/>
      <c r="J26" s="43"/>
      <c r="R26" s="43"/>
      <c r="S26" s="109" t="s">
        <v>152</v>
      </c>
      <c r="T26" s="109" t="s">
        <v>154</v>
      </c>
      <c r="U26" s="110"/>
      <c r="V26" s="110"/>
      <c r="W26" s="110"/>
      <c r="X26" s="110"/>
      <c r="Y26" s="110"/>
      <c r="Z26" s="44"/>
      <c r="AA26" s="42"/>
      <c r="AB26" s="107" t="s">
        <v>152</v>
      </c>
      <c r="AC26" s="362" t="s">
        <v>153</v>
      </c>
      <c r="AD26" s="363"/>
      <c r="AE26" s="108"/>
      <c r="AF26" s="113"/>
      <c r="AG26" s="113"/>
      <c r="AH26" s="113"/>
      <c r="AI26" s="109"/>
      <c r="AS26" s="109" t="s">
        <v>152</v>
      </c>
      <c r="AT26" s="109" t="s">
        <v>154</v>
      </c>
      <c r="AU26" s="110"/>
      <c r="AV26" s="110"/>
      <c r="AW26" s="110"/>
      <c r="AX26" s="110"/>
      <c r="AY26" s="110"/>
      <c r="AZ26" s="44"/>
      <c r="BA26" s="42"/>
      <c r="BB26" s="111" t="s">
        <v>152</v>
      </c>
      <c r="BC26" s="362" t="s">
        <v>153</v>
      </c>
      <c r="BD26" s="363"/>
      <c r="BE26" s="107"/>
      <c r="BF26" s="114"/>
      <c r="BG26" s="114"/>
      <c r="BH26" s="114"/>
      <c r="BI26" s="109"/>
      <c r="BJ26" s="43"/>
      <c r="BR26" s="43"/>
      <c r="BS26" s="111" t="s">
        <v>152</v>
      </c>
      <c r="BT26" s="109" t="s">
        <v>154</v>
      </c>
      <c r="BU26" s="110"/>
      <c r="BV26" s="110"/>
      <c r="BW26" s="110"/>
      <c r="BX26" s="110"/>
      <c r="BY26" s="110"/>
      <c r="BZ26" s="44"/>
      <c r="CA26" s="42"/>
      <c r="CB26" s="111" t="s">
        <v>152</v>
      </c>
      <c r="CC26" s="362" t="s">
        <v>153</v>
      </c>
      <c r="CD26" s="363"/>
      <c r="CE26" s="108"/>
      <c r="CF26" s="108"/>
      <c r="CG26" s="108"/>
      <c r="CH26" s="108"/>
      <c r="CI26" s="109"/>
      <c r="CJ26" s="43"/>
      <c r="CR26" s="43"/>
      <c r="CS26" s="111" t="s">
        <v>152</v>
      </c>
      <c r="CT26" s="109" t="s">
        <v>154</v>
      </c>
      <c r="CU26" s="110"/>
      <c r="CV26" s="110"/>
      <c r="CW26" s="110"/>
      <c r="CX26" s="110"/>
      <c r="CY26" s="110"/>
      <c r="CZ26" s="44"/>
    </row>
    <row r="27" spans="1:104" ht="15.75" customHeight="1" x14ac:dyDescent="0.25">
      <c r="A27" s="42"/>
      <c r="J27" s="43"/>
      <c r="R27" s="43"/>
      <c r="S27" s="109" t="s">
        <v>155</v>
      </c>
      <c r="T27" s="109" t="s">
        <v>156</v>
      </c>
      <c r="U27" s="110"/>
      <c r="V27" s="110"/>
      <c r="W27" s="110"/>
      <c r="X27" s="110"/>
      <c r="Y27" s="110"/>
      <c r="Z27" s="44"/>
      <c r="AA27" s="42"/>
      <c r="AS27" s="109" t="s">
        <v>155</v>
      </c>
      <c r="AT27" s="109" t="s">
        <v>156</v>
      </c>
      <c r="AU27" s="110"/>
      <c r="AV27" s="110"/>
      <c r="AW27" s="110"/>
      <c r="AX27" s="110"/>
      <c r="AY27" s="110"/>
      <c r="AZ27" s="44"/>
      <c r="BA27" s="42"/>
      <c r="BJ27" s="43"/>
      <c r="BR27" s="43"/>
      <c r="BS27" s="111" t="s">
        <v>155</v>
      </c>
      <c r="BT27" s="109" t="s">
        <v>156</v>
      </c>
      <c r="BU27" s="110"/>
      <c r="BV27" s="110"/>
      <c r="BW27" s="110"/>
      <c r="BX27" s="110"/>
      <c r="BY27" s="110"/>
      <c r="BZ27" s="44"/>
      <c r="CA27" s="42"/>
      <c r="CJ27" s="43"/>
      <c r="CR27" s="43"/>
      <c r="CS27" s="111" t="s">
        <v>155</v>
      </c>
      <c r="CT27" s="109" t="s">
        <v>156</v>
      </c>
      <c r="CU27" s="110"/>
      <c r="CV27" s="110"/>
      <c r="CW27" s="110"/>
      <c r="CX27" s="110"/>
      <c r="CY27" s="110"/>
      <c r="CZ27" s="44"/>
    </row>
    <row r="28" spans="1:104" x14ac:dyDescent="0.25">
      <c r="A28" s="42"/>
      <c r="J28" s="43"/>
      <c r="R28" s="43"/>
      <c r="Z28" s="44"/>
      <c r="AA28" s="42"/>
      <c r="AZ28" s="44"/>
      <c r="BA28" s="42"/>
      <c r="BJ28" s="43"/>
      <c r="BR28" s="43"/>
      <c r="BZ28" s="44"/>
      <c r="CA28" s="42"/>
      <c r="CJ28" s="43"/>
      <c r="CR28" s="43"/>
      <c r="CZ28" s="44"/>
    </row>
    <row r="29" spans="1:104" ht="57" customHeight="1" x14ac:dyDescent="0.25">
      <c r="A29" s="42"/>
      <c r="B29" s="364" t="s">
        <v>157</v>
      </c>
      <c r="C29" s="364"/>
      <c r="D29" s="364"/>
      <c r="E29" s="364"/>
      <c r="F29" s="364"/>
      <c r="G29" s="364"/>
      <c r="H29" s="364"/>
      <c r="I29" s="364"/>
      <c r="J29" s="43"/>
      <c r="K29" s="365" t="s">
        <v>157</v>
      </c>
      <c r="L29" s="366"/>
      <c r="M29" s="366"/>
      <c r="N29" s="366"/>
      <c r="O29" s="366"/>
      <c r="P29" s="366"/>
      <c r="Q29" s="367"/>
      <c r="R29" s="43"/>
      <c r="S29" s="364" t="s">
        <v>157</v>
      </c>
      <c r="T29" s="364"/>
      <c r="U29" s="364"/>
      <c r="V29" s="364"/>
      <c r="W29" s="364"/>
      <c r="X29" s="364"/>
      <c r="Y29" s="364"/>
      <c r="Z29" s="44"/>
      <c r="AA29" s="42"/>
      <c r="AB29" s="364" t="s">
        <v>157</v>
      </c>
      <c r="AC29" s="364"/>
      <c r="AD29" s="364"/>
      <c r="AE29" s="364"/>
      <c r="AF29" s="364"/>
      <c r="AG29" s="364"/>
      <c r="AH29" s="364"/>
      <c r="AI29" s="364"/>
      <c r="AJ29" s="43"/>
      <c r="AK29" s="365" t="s">
        <v>157</v>
      </c>
      <c r="AL29" s="366"/>
      <c r="AM29" s="366"/>
      <c r="AN29" s="366"/>
      <c r="AO29" s="366"/>
      <c r="AP29" s="366"/>
      <c r="AQ29" s="367"/>
      <c r="AR29" s="43"/>
      <c r="AS29" s="364" t="s">
        <v>157</v>
      </c>
      <c r="AT29" s="364"/>
      <c r="AU29" s="364"/>
      <c r="AV29" s="364"/>
      <c r="AW29" s="364"/>
      <c r="AX29" s="364"/>
      <c r="AY29" s="364"/>
      <c r="AZ29" s="44"/>
      <c r="BA29" s="42"/>
      <c r="BB29" s="364" t="s">
        <v>157</v>
      </c>
      <c r="BC29" s="364"/>
      <c r="BD29" s="364"/>
      <c r="BE29" s="364"/>
      <c r="BF29" s="364"/>
      <c r="BG29" s="364"/>
      <c r="BH29" s="364"/>
      <c r="BI29" s="364"/>
      <c r="BJ29" s="43"/>
      <c r="BK29" s="365" t="s">
        <v>157</v>
      </c>
      <c r="BL29" s="366"/>
      <c r="BM29" s="366"/>
      <c r="BN29" s="366"/>
      <c r="BO29" s="366"/>
      <c r="BP29" s="366"/>
      <c r="BQ29" s="367"/>
      <c r="BR29" s="43"/>
      <c r="BS29" s="364" t="s">
        <v>157</v>
      </c>
      <c r="BT29" s="364"/>
      <c r="BU29" s="364"/>
      <c r="BV29" s="364"/>
      <c r="BW29" s="364"/>
      <c r="BX29" s="364"/>
      <c r="BY29" s="364"/>
      <c r="BZ29" s="44"/>
      <c r="CA29" s="42"/>
      <c r="CB29" s="364" t="s">
        <v>157</v>
      </c>
      <c r="CC29" s="364"/>
      <c r="CD29" s="364"/>
      <c r="CE29" s="364"/>
      <c r="CF29" s="364"/>
      <c r="CG29" s="364"/>
      <c r="CH29" s="364"/>
      <c r="CI29" s="364"/>
      <c r="CJ29" s="43"/>
      <c r="CK29" s="365" t="s">
        <v>157</v>
      </c>
      <c r="CL29" s="366"/>
      <c r="CM29" s="366"/>
      <c r="CN29" s="366"/>
      <c r="CO29" s="366"/>
      <c r="CP29" s="366"/>
      <c r="CQ29" s="367"/>
      <c r="CR29" s="43"/>
      <c r="CS29" s="364" t="s">
        <v>157</v>
      </c>
      <c r="CT29" s="364"/>
      <c r="CU29" s="364"/>
      <c r="CV29" s="364"/>
      <c r="CW29" s="364"/>
      <c r="CX29" s="364"/>
      <c r="CY29" s="364"/>
      <c r="CZ29" s="44"/>
    </row>
    <row r="30" spans="1:104" ht="15.75" thickBot="1" x14ac:dyDescent="0.3">
      <c r="A30" s="52"/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5"/>
      <c r="AA30" s="52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5"/>
      <c r="BA30" s="52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5"/>
      <c r="CA30" s="52"/>
      <c r="CB30" s="54"/>
      <c r="CC30" s="54"/>
      <c r="CD30" s="54"/>
      <c r="CE30" s="54"/>
      <c r="CF30" s="54"/>
      <c r="CG30" s="54"/>
      <c r="CH30" s="54"/>
      <c r="CI30" s="54"/>
      <c r="CJ30" s="54"/>
      <c r="CK30" s="54"/>
      <c r="CL30" s="54"/>
      <c r="CM30" s="54"/>
      <c r="CN30" s="54"/>
      <c r="CO30" s="54"/>
      <c r="CP30" s="54"/>
      <c r="CQ30" s="54"/>
      <c r="CR30" s="54"/>
      <c r="CS30" s="54"/>
      <c r="CT30" s="54"/>
      <c r="CU30" s="54"/>
      <c r="CV30" s="54"/>
      <c r="CW30" s="54"/>
      <c r="CX30" s="54"/>
      <c r="CY30" s="54"/>
      <c r="CZ30" s="55"/>
    </row>
    <row r="31" spans="1:104" ht="22.5" customHeight="1" thickTop="1" x14ac:dyDescent="0.25"/>
    <row r="43" ht="14.45" customHeight="1" x14ac:dyDescent="0.25"/>
    <row r="58" ht="20.25" customHeight="1" x14ac:dyDescent="0.25"/>
    <row r="71" ht="25.5" customHeight="1" x14ac:dyDescent="0.25"/>
    <row r="72" ht="25.5" customHeight="1" x14ac:dyDescent="0.25"/>
  </sheetData>
  <sheetProtection algorithmName="SHA-512" hashValue="JNc18rpdp6/kNMowtGPtLqEpK0JkzL0y0bo1cfXHyDx6epv8Lr6UpkSLozfWKIkhCfS26Uvq7FUk6iqN/lgekA==" saltValue="cycIBCwXVFdtkL1PPe9KPA==" spinCount="100000" sheet="1" objects="1" scenarios="1"/>
  <mergeCells count="128">
    <mergeCell ref="BB29:BI29"/>
    <mergeCell ref="BK29:BQ29"/>
    <mergeCell ref="BS29:BY29"/>
    <mergeCell ref="CB29:CI29"/>
    <mergeCell ref="CK29:CQ29"/>
    <mergeCell ref="CS29:CY29"/>
    <mergeCell ref="C26:D26"/>
    <mergeCell ref="AC26:AD26"/>
    <mergeCell ref="BC26:BD26"/>
    <mergeCell ref="CC26:CD26"/>
    <mergeCell ref="B29:I29"/>
    <mergeCell ref="K29:Q29"/>
    <mergeCell ref="S29:Y29"/>
    <mergeCell ref="AB29:AI29"/>
    <mergeCell ref="AK29:AQ29"/>
    <mergeCell ref="AS29:AY29"/>
    <mergeCell ref="C24:D24"/>
    <mergeCell ref="AC24:AD24"/>
    <mergeCell ref="BC24:BD24"/>
    <mergeCell ref="CC24:CD24"/>
    <mergeCell ref="C25:D25"/>
    <mergeCell ref="AC25:AD25"/>
    <mergeCell ref="BC25:BD25"/>
    <mergeCell ref="CC25:CD25"/>
    <mergeCell ref="C22:D22"/>
    <mergeCell ref="AC22:AD22"/>
    <mergeCell ref="BC22:BD22"/>
    <mergeCell ref="CC22:CD22"/>
    <mergeCell ref="C23:D23"/>
    <mergeCell ref="AC23:AD23"/>
    <mergeCell ref="BC23:BD23"/>
    <mergeCell ref="CC23:CD23"/>
    <mergeCell ref="CB20:CD21"/>
    <mergeCell ref="CE20:CI20"/>
    <mergeCell ref="CK20:CL21"/>
    <mergeCell ref="CM20:CQ20"/>
    <mergeCell ref="CS20:CT21"/>
    <mergeCell ref="CU20:CY20"/>
    <mergeCell ref="BB20:BD21"/>
    <mergeCell ref="BE20:BI20"/>
    <mergeCell ref="BK20:BL21"/>
    <mergeCell ref="BM20:BQ20"/>
    <mergeCell ref="BS20:BT21"/>
    <mergeCell ref="BU20:BY20"/>
    <mergeCell ref="CI16:CL16"/>
    <mergeCell ref="B20:D21"/>
    <mergeCell ref="E20:I20"/>
    <mergeCell ref="K20:L21"/>
    <mergeCell ref="M20:Q20"/>
    <mergeCell ref="S20:T21"/>
    <mergeCell ref="U20:Y20"/>
    <mergeCell ref="I14:L14"/>
    <mergeCell ref="AI14:AL14"/>
    <mergeCell ref="BI14:BL14"/>
    <mergeCell ref="CI14:CL14"/>
    <mergeCell ref="I15:L15"/>
    <mergeCell ref="AI15:AL15"/>
    <mergeCell ref="BI15:BL15"/>
    <mergeCell ref="CI15:CL15"/>
    <mergeCell ref="AB20:AD21"/>
    <mergeCell ref="AE20:AI20"/>
    <mergeCell ref="AK20:AL21"/>
    <mergeCell ref="AM20:AQ20"/>
    <mergeCell ref="AS20:AT21"/>
    <mergeCell ref="AU20:AY20"/>
    <mergeCell ref="I16:L16"/>
    <mergeCell ref="AI16:AL16"/>
    <mergeCell ref="BI16:BL16"/>
    <mergeCell ref="CB12:CD12"/>
    <mergeCell ref="CI12:CL12"/>
    <mergeCell ref="I13:L13"/>
    <mergeCell ref="AI13:AL13"/>
    <mergeCell ref="BI13:BL13"/>
    <mergeCell ref="CI13:CL13"/>
    <mergeCell ref="B12:G12"/>
    <mergeCell ref="I12:P12"/>
    <mergeCell ref="AB12:AH12"/>
    <mergeCell ref="AI12:AL12"/>
    <mergeCell ref="BB12:BG12"/>
    <mergeCell ref="BI12:BT12"/>
    <mergeCell ref="B10:T10"/>
    <mergeCell ref="AB10:AT10"/>
    <mergeCell ref="BB10:BY10"/>
    <mergeCell ref="CB10:CT10"/>
    <mergeCell ref="B11:Y11"/>
    <mergeCell ref="AB11:AU11"/>
    <mergeCell ref="BB11:BY11"/>
    <mergeCell ref="CB11:CT11"/>
    <mergeCell ref="B8:Y8"/>
    <mergeCell ref="AB8:AY8"/>
    <mergeCell ref="BB8:BY8"/>
    <mergeCell ref="CB8:CT8"/>
    <mergeCell ref="B9:T9"/>
    <mergeCell ref="AB9:AT9"/>
    <mergeCell ref="BB9:BY9"/>
    <mergeCell ref="CB9:CT9"/>
    <mergeCell ref="B7:T7"/>
    <mergeCell ref="AB7:AT7"/>
    <mergeCell ref="BB7:BT7"/>
    <mergeCell ref="CB7:CT7"/>
    <mergeCell ref="CB4:CC4"/>
    <mergeCell ref="CD4:CH4"/>
    <mergeCell ref="CJ4:CK4"/>
    <mergeCell ref="CL4:CP4"/>
    <mergeCell ref="CR4:CS4"/>
    <mergeCell ref="CT4:CY4"/>
    <mergeCell ref="BB4:BC4"/>
    <mergeCell ref="BD4:BH4"/>
    <mergeCell ref="BJ4:BK4"/>
    <mergeCell ref="BL4:BP4"/>
    <mergeCell ref="BR4:BS4"/>
    <mergeCell ref="BT4:BY4"/>
    <mergeCell ref="AB4:AC4"/>
    <mergeCell ref="AD4:AH4"/>
    <mergeCell ref="AJ4:AK4"/>
    <mergeCell ref="AL4:AP4"/>
    <mergeCell ref="AR4:AS4"/>
    <mergeCell ref="AT4:AY4"/>
    <mergeCell ref="B4:C4"/>
    <mergeCell ref="D4:H4"/>
    <mergeCell ref="J4:K4"/>
    <mergeCell ref="L4:P4"/>
    <mergeCell ref="R4:S4"/>
    <mergeCell ref="T4:Y4"/>
    <mergeCell ref="B6:D6"/>
    <mergeCell ref="AB6:AD6"/>
    <mergeCell ref="BB6:BD6"/>
    <mergeCell ref="CB6:CD6"/>
  </mergeCells>
  <pageMargins left="0.45866141700000002" right="0.25" top="0.74803040244969399" bottom="0.74803040244969399" header="0.31496062992126" footer="0.31496062992126"/>
  <pageSetup paperSize="9" scale="86" orientation="landscape" r:id="rId1"/>
  <colBreaks count="3" manualBreakCount="3">
    <brk id="26" max="30" man="1"/>
    <brk id="52" max="30" man="1"/>
    <brk id="78" max="30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0869D-FDBA-4F69-BBEF-6DABE219CA84}">
  <dimension ref="B1:P106"/>
  <sheetViews>
    <sheetView zoomScaleNormal="100" zoomScaleSheetLayoutView="100" workbookViewId="0">
      <selection activeCell="I37" sqref="I37"/>
    </sheetView>
  </sheetViews>
  <sheetFormatPr defaultColWidth="9.140625" defaultRowHeight="15" x14ac:dyDescent="0.25"/>
  <cols>
    <col min="2" max="2" width="3.42578125" customWidth="1"/>
    <col min="3" max="3" width="3.5703125" customWidth="1"/>
    <col min="4" max="4" width="12.85546875" customWidth="1"/>
    <col min="5" max="5" width="3.7109375" customWidth="1"/>
    <col min="6" max="6" width="18.42578125" customWidth="1"/>
    <col min="7" max="7" width="11.7109375" customWidth="1"/>
    <col min="8" max="11" width="4.28515625" customWidth="1"/>
    <col min="12" max="12" width="10.5703125" customWidth="1"/>
    <col min="13" max="13" width="8.42578125" customWidth="1"/>
    <col min="14" max="14" width="8.7109375" customWidth="1"/>
    <col min="15" max="15" width="4.42578125" customWidth="1"/>
    <col min="16" max="16" width="3.85546875" customWidth="1"/>
  </cols>
  <sheetData>
    <row r="1" spans="2:16" ht="15.75" thickBot="1" x14ac:dyDescent="0.3"/>
    <row r="2" spans="2:16" ht="15.75" thickTop="1" x14ac:dyDescent="0.25"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94" t="s">
        <v>158</v>
      </c>
    </row>
    <row r="3" spans="2:16" ht="15.75" x14ac:dyDescent="0.25">
      <c r="B3" s="42"/>
      <c r="C3" s="368" t="s">
        <v>159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44"/>
    </row>
    <row r="4" spans="2:16" ht="9.9499999999999993" customHeight="1" x14ac:dyDescent="0.25">
      <c r="B4" s="42"/>
      <c r="C4" s="115"/>
      <c r="D4" s="115"/>
      <c r="E4" s="115"/>
      <c r="F4" s="115"/>
      <c r="G4" s="115"/>
      <c r="H4" s="43"/>
      <c r="I4" s="43"/>
      <c r="J4" s="43"/>
      <c r="K4" s="43"/>
      <c r="L4" s="43"/>
      <c r="M4" s="43"/>
      <c r="N4" s="43"/>
      <c r="O4" s="43"/>
      <c r="P4" s="44"/>
    </row>
    <row r="5" spans="2:16" x14ac:dyDescent="0.25">
      <c r="B5" s="42"/>
      <c r="C5" s="116" t="s">
        <v>79</v>
      </c>
      <c r="D5" s="102"/>
      <c r="E5" s="102"/>
      <c r="F5" s="102"/>
      <c r="G5" s="102"/>
      <c r="H5" s="43"/>
      <c r="I5" s="43"/>
      <c r="J5" s="43"/>
      <c r="K5" s="43"/>
      <c r="L5" s="43"/>
      <c r="M5" s="43"/>
      <c r="N5" s="43"/>
      <c r="O5" s="43"/>
      <c r="P5" s="44"/>
    </row>
    <row r="6" spans="2:16" ht="9.6" customHeight="1" thickBot="1" x14ac:dyDescent="0.3">
      <c r="B6" s="42"/>
      <c r="C6" s="102"/>
      <c r="D6" s="102"/>
      <c r="E6" s="102"/>
      <c r="F6" s="102"/>
      <c r="G6" s="102"/>
      <c r="H6" s="43"/>
      <c r="I6" s="43"/>
      <c r="J6" s="43"/>
      <c r="K6" s="43"/>
      <c r="L6" s="43"/>
      <c r="M6" s="43"/>
      <c r="N6" s="43"/>
      <c r="O6" s="43"/>
      <c r="P6" s="44"/>
    </row>
    <row r="7" spans="2:16" ht="23.25" customHeight="1" thickBot="1" x14ac:dyDescent="0.3">
      <c r="B7" s="42"/>
      <c r="C7" s="369" t="s">
        <v>80</v>
      </c>
      <c r="D7" s="370"/>
      <c r="E7" s="371"/>
      <c r="F7" s="301"/>
      <c r="G7" s="302"/>
      <c r="H7" s="302"/>
      <c r="I7" s="302"/>
      <c r="J7" s="302"/>
      <c r="K7" s="302"/>
      <c r="L7" s="302"/>
      <c r="M7" s="302"/>
      <c r="N7" s="302"/>
      <c r="O7" s="302"/>
      <c r="P7" s="44"/>
    </row>
    <row r="8" spans="2:16" ht="13.5" customHeight="1" x14ac:dyDescent="0.25">
      <c r="B8" s="42"/>
      <c r="C8" s="372" t="s">
        <v>81</v>
      </c>
      <c r="D8" s="373"/>
      <c r="E8" s="374"/>
      <c r="F8" s="301"/>
      <c r="G8" s="302"/>
      <c r="H8" s="302"/>
      <c r="I8" s="302"/>
      <c r="J8" s="302"/>
      <c r="K8" s="302"/>
      <c r="L8" s="302"/>
      <c r="M8" s="302"/>
      <c r="N8" s="302"/>
      <c r="O8" s="302"/>
      <c r="P8" s="44"/>
    </row>
    <row r="9" spans="2:16" ht="15.75" thickBot="1" x14ac:dyDescent="0.3">
      <c r="B9" s="42"/>
      <c r="C9" s="375" t="s">
        <v>82</v>
      </c>
      <c r="D9" s="376"/>
      <c r="E9" s="377"/>
      <c r="F9" s="301"/>
      <c r="G9" s="302"/>
      <c r="H9" s="302"/>
      <c r="I9" s="302"/>
      <c r="J9" s="302"/>
      <c r="K9" s="302"/>
      <c r="L9" s="302"/>
      <c r="M9" s="302"/>
      <c r="N9" s="302"/>
      <c r="O9" s="302"/>
      <c r="P9" s="44"/>
    </row>
    <row r="10" spans="2:16" ht="26.25" customHeight="1" thickBot="1" x14ac:dyDescent="0.3">
      <c r="B10" s="42"/>
      <c r="C10" s="378" t="s">
        <v>83</v>
      </c>
      <c r="D10" s="379"/>
      <c r="E10" s="380"/>
      <c r="F10" s="313"/>
      <c r="G10" s="314"/>
      <c r="H10" s="314"/>
      <c r="I10" s="314"/>
      <c r="J10" s="314"/>
      <c r="K10" s="381" t="s">
        <v>84</v>
      </c>
      <c r="L10" s="382"/>
      <c r="M10" s="382"/>
      <c r="N10" s="382"/>
      <c r="O10" s="382"/>
      <c r="P10" s="44"/>
    </row>
    <row r="11" spans="2:16" ht="26.25" customHeight="1" thickBot="1" x14ac:dyDescent="0.3">
      <c r="B11" s="42"/>
      <c r="C11" s="378" t="s">
        <v>85</v>
      </c>
      <c r="D11" s="379"/>
      <c r="E11" s="380"/>
      <c r="F11" s="317"/>
      <c r="G11" s="318"/>
      <c r="H11" s="318"/>
      <c r="I11" s="318"/>
      <c r="J11" s="318"/>
      <c r="K11" s="381"/>
      <c r="L11" s="382"/>
      <c r="M11" s="382"/>
      <c r="N11" s="382"/>
      <c r="O11" s="382"/>
      <c r="P11" s="44"/>
    </row>
    <row r="12" spans="2:16" ht="26.25" customHeight="1" thickBot="1" x14ac:dyDescent="0.3">
      <c r="B12" s="42"/>
      <c r="C12" s="378" t="s">
        <v>86</v>
      </c>
      <c r="D12" s="379"/>
      <c r="E12" s="380"/>
      <c r="F12" s="317"/>
      <c r="G12" s="318"/>
      <c r="H12" s="318"/>
      <c r="I12" s="318"/>
      <c r="J12" s="318"/>
      <c r="K12" s="381"/>
      <c r="L12" s="382"/>
      <c r="M12" s="382"/>
      <c r="N12" s="382"/>
      <c r="O12" s="382"/>
      <c r="P12" s="44"/>
    </row>
    <row r="13" spans="2:16" ht="26.25" customHeight="1" thickBot="1" x14ac:dyDescent="0.3">
      <c r="B13" s="42"/>
      <c r="C13" s="378" t="s">
        <v>87</v>
      </c>
      <c r="D13" s="379"/>
      <c r="E13" s="380"/>
      <c r="F13" s="317"/>
      <c r="G13" s="318"/>
      <c r="H13" s="318"/>
      <c r="I13" s="318"/>
      <c r="J13" s="318"/>
      <c r="K13" s="43"/>
      <c r="L13" s="43"/>
      <c r="M13" s="43"/>
      <c r="N13" s="117"/>
      <c r="O13" s="117"/>
      <c r="P13" s="44"/>
    </row>
    <row r="14" spans="2:16" ht="26.25" customHeight="1" thickBot="1" x14ac:dyDescent="0.3">
      <c r="B14" s="42"/>
      <c r="C14" s="378" t="s">
        <v>160</v>
      </c>
      <c r="D14" s="379"/>
      <c r="E14" s="380"/>
      <c r="F14" s="317"/>
      <c r="G14" s="318"/>
      <c r="H14" s="318"/>
      <c r="I14" s="318"/>
      <c r="J14" s="318"/>
      <c r="K14" s="43"/>
      <c r="L14" s="43"/>
      <c r="M14" s="43"/>
      <c r="N14" s="118"/>
      <c r="O14" s="118"/>
      <c r="P14" s="44"/>
    </row>
    <row r="15" spans="2:16" ht="10.5" customHeight="1" x14ac:dyDescent="0.25">
      <c r="B15" s="42"/>
      <c r="C15" s="119"/>
      <c r="D15" s="119"/>
      <c r="E15" s="119"/>
      <c r="F15" s="119"/>
      <c r="G15" s="119"/>
      <c r="H15" s="119"/>
      <c r="I15" s="119"/>
      <c r="J15" s="119"/>
      <c r="K15" s="43" t="s">
        <v>89</v>
      </c>
      <c r="L15" s="119"/>
      <c r="M15" s="119"/>
      <c r="N15" s="119"/>
      <c r="O15" s="119"/>
      <c r="P15" s="44"/>
    </row>
    <row r="16" spans="2:16" x14ac:dyDescent="0.25">
      <c r="B16" s="42"/>
      <c r="C16" s="119"/>
      <c r="D16" s="119"/>
      <c r="E16" s="119"/>
      <c r="F16" s="119"/>
      <c r="G16" s="119"/>
      <c r="H16" s="119"/>
      <c r="I16" s="119"/>
      <c r="J16" s="119"/>
      <c r="K16" s="43"/>
      <c r="L16" s="189" t="s">
        <v>90</v>
      </c>
      <c r="M16" s="189"/>
      <c r="N16" s="189"/>
      <c r="O16" s="119"/>
      <c r="P16" s="44"/>
    </row>
    <row r="17" spans="2:16" ht="9.9499999999999993" customHeight="1" x14ac:dyDescent="0.25">
      <c r="B17" s="42"/>
      <c r="C17" s="119"/>
      <c r="D17" s="119"/>
      <c r="E17" s="119"/>
      <c r="F17" s="119"/>
      <c r="G17" s="119"/>
      <c r="H17" s="119"/>
      <c r="I17" s="119"/>
      <c r="J17" s="119"/>
      <c r="K17" s="43"/>
      <c r="L17" s="119"/>
      <c r="M17" s="119"/>
      <c r="N17" s="119"/>
      <c r="O17" s="119"/>
      <c r="P17" s="44"/>
    </row>
    <row r="18" spans="2:16" x14ac:dyDescent="0.25">
      <c r="B18" s="42"/>
      <c r="C18" s="116" t="s">
        <v>161</v>
      </c>
      <c r="D18" s="102"/>
      <c r="E18" s="102"/>
      <c r="F18" s="102"/>
      <c r="G18" s="102"/>
      <c r="H18" s="43"/>
      <c r="I18" s="43"/>
      <c r="J18" s="43"/>
      <c r="K18" s="43"/>
      <c r="L18" s="43"/>
      <c r="M18" s="43"/>
      <c r="N18" s="43"/>
      <c r="O18" s="120"/>
      <c r="P18" s="44"/>
    </row>
    <row r="19" spans="2:16" x14ac:dyDescent="0.25">
      <c r="B19" s="42"/>
      <c r="C19" s="116"/>
      <c r="D19" s="102"/>
      <c r="E19" s="102"/>
      <c r="F19" s="102"/>
      <c r="G19" s="102"/>
      <c r="H19" s="43"/>
      <c r="I19" s="43"/>
      <c r="J19" s="43"/>
      <c r="K19" s="43"/>
      <c r="L19" s="43"/>
      <c r="M19" s="43"/>
      <c r="N19" s="43"/>
      <c r="O19" s="43"/>
      <c r="P19" s="44"/>
    </row>
    <row r="20" spans="2:16" ht="12" customHeight="1" x14ac:dyDescent="0.25">
      <c r="B20" s="42"/>
      <c r="C20" s="121" t="s">
        <v>74</v>
      </c>
      <c r="D20" s="122" t="s">
        <v>162</v>
      </c>
      <c r="E20" s="122"/>
      <c r="F20" s="123"/>
      <c r="G20" s="123"/>
      <c r="H20" s="43"/>
      <c r="I20" s="43"/>
      <c r="J20" s="43"/>
      <c r="K20" s="43"/>
      <c r="L20" s="43"/>
      <c r="M20" s="43"/>
      <c r="N20" s="48">
        <v>800</v>
      </c>
      <c r="O20" s="43"/>
      <c r="P20" s="44"/>
    </row>
    <row r="21" spans="2:16" ht="12" customHeight="1" x14ac:dyDescent="0.25">
      <c r="B21" s="42"/>
      <c r="C21" s="121" t="s">
        <v>75</v>
      </c>
      <c r="D21" s="122" t="s">
        <v>163</v>
      </c>
      <c r="E21" s="122"/>
      <c r="F21" s="123"/>
      <c r="G21" s="123"/>
      <c r="H21" s="43"/>
      <c r="I21" s="43"/>
      <c r="J21" s="43"/>
      <c r="K21" s="43"/>
      <c r="L21" s="43"/>
      <c r="M21" s="43"/>
      <c r="N21" s="48">
        <v>400</v>
      </c>
      <c r="O21" s="43"/>
      <c r="P21" s="44"/>
    </row>
    <row r="22" spans="2:16" ht="12" customHeight="1" x14ac:dyDescent="0.25">
      <c r="B22" s="42"/>
      <c r="C22" s="121" t="s">
        <v>164</v>
      </c>
      <c r="D22" s="122" t="s">
        <v>165</v>
      </c>
      <c r="E22" s="122"/>
      <c r="F22" s="123"/>
      <c r="G22" s="123"/>
      <c r="H22" s="43"/>
      <c r="I22" s="43"/>
      <c r="J22" s="43"/>
      <c r="K22" s="43"/>
      <c r="L22" s="43"/>
      <c r="M22" s="43"/>
      <c r="N22" s="43"/>
      <c r="O22" s="48">
        <v>400</v>
      </c>
      <c r="P22" s="44"/>
    </row>
    <row r="23" spans="2:16" ht="9.9499999999999993" customHeight="1" x14ac:dyDescent="0.25">
      <c r="B23" s="42"/>
      <c r="C23" s="123"/>
      <c r="D23" s="123"/>
      <c r="E23" s="123"/>
      <c r="F23" s="123"/>
      <c r="G23" s="123"/>
      <c r="H23" s="43"/>
      <c r="I23" s="43"/>
      <c r="J23" s="43"/>
      <c r="K23" s="43"/>
      <c r="L23" s="43"/>
      <c r="M23" s="43"/>
      <c r="N23" s="43"/>
      <c r="O23" s="43"/>
      <c r="P23" s="44"/>
    </row>
    <row r="24" spans="2:16" ht="30" customHeight="1" x14ac:dyDescent="0.25">
      <c r="B24" s="42"/>
      <c r="C24" s="278" t="s">
        <v>166</v>
      </c>
      <c r="D24" s="278"/>
      <c r="E24" s="284" t="s">
        <v>167</v>
      </c>
      <c r="F24" s="284"/>
      <c r="G24" s="278" t="s">
        <v>168</v>
      </c>
      <c r="H24" s="284" t="s">
        <v>169</v>
      </c>
      <c r="I24" s="284"/>
      <c r="J24" s="284"/>
      <c r="K24" s="284"/>
      <c r="L24" s="284" t="s">
        <v>170</v>
      </c>
      <c r="M24" s="278" t="s">
        <v>171</v>
      </c>
      <c r="N24" s="284" t="s">
        <v>172</v>
      </c>
      <c r="O24" s="284"/>
      <c r="P24" s="44"/>
    </row>
    <row r="25" spans="2:16" x14ac:dyDescent="0.25">
      <c r="B25" s="42"/>
      <c r="C25" s="279"/>
      <c r="D25" s="279"/>
      <c r="E25" s="284"/>
      <c r="F25" s="284"/>
      <c r="G25" s="278"/>
      <c r="H25" s="125" t="s">
        <v>109</v>
      </c>
      <c r="I25" s="125" t="s">
        <v>110</v>
      </c>
      <c r="J25" s="125" t="s">
        <v>173</v>
      </c>
      <c r="K25" s="125" t="s">
        <v>112</v>
      </c>
      <c r="L25" s="284"/>
      <c r="M25" s="278"/>
      <c r="N25" s="284"/>
      <c r="O25" s="284"/>
      <c r="P25" s="44"/>
    </row>
    <row r="26" spans="2:16" ht="23.25" customHeight="1" x14ac:dyDescent="0.25">
      <c r="B26" s="42"/>
      <c r="C26" s="287" t="s">
        <v>174</v>
      </c>
      <c r="D26" s="286"/>
      <c r="E26" s="126" t="s">
        <v>136</v>
      </c>
      <c r="F26" s="127" t="s">
        <v>137</v>
      </c>
      <c r="G26" s="66">
        <v>10</v>
      </c>
      <c r="H26" s="65">
        <v>4</v>
      </c>
      <c r="I26" s="65">
        <v>4</v>
      </c>
      <c r="J26" s="65">
        <v>4</v>
      </c>
      <c r="K26" s="65">
        <v>4</v>
      </c>
      <c r="L26" s="66">
        <f>G26*(SUM(H26:K26))</f>
        <v>160</v>
      </c>
      <c r="M26" s="385">
        <f>SUM(L26:L30)/$N$20*C30</f>
        <v>44.5</v>
      </c>
      <c r="N26" s="278" t="str">
        <f>IF(AND(SUM(H30:K30)=16,$M$26&gt;=29.5%),"TERAMPIL","BELUM TERAMPIL")</f>
        <v>BELUM TERAMPIL</v>
      </c>
      <c r="O26" s="278"/>
      <c r="P26" s="44"/>
    </row>
    <row r="27" spans="2:16" ht="23.25" customHeight="1" x14ac:dyDescent="0.25">
      <c r="B27" s="42"/>
      <c r="C27" s="383"/>
      <c r="D27" s="384"/>
      <c r="E27" s="126" t="s">
        <v>139</v>
      </c>
      <c r="F27" s="127" t="s">
        <v>140</v>
      </c>
      <c r="G27" s="66">
        <v>6</v>
      </c>
      <c r="H27" s="65">
        <v>4</v>
      </c>
      <c r="I27" s="65">
        <v>4</v>
      </c>
      <c r="J27" s="65">
        <v>4</v>
      </c>
      <c r="K27" s="65">
        <v>4</v>
      </c>
      <c r="L27" s="66">
        <f t="shared" ref="L27:L30" si="0">G27*(SUM(H27:K27))</f>
        <v>96</v>
      </c>
      <c r="M27" s="385"/>
      <c r="N27" s="278"/>
      <c r="O27" s="278"/>
      <c r="P27" s="44"/>
    </row>
    <row r="28" spans="2:16" ht="23.25" customHeight="1" x14ac:dyDescent="0.25">
      <c r="B28" s="42"/>
      <c r="C28" s="383"/>
      <c r="D28" s="384"/>
      <c r="E28" s="126" t="s">
        <v>144</v>
      </c>
      <c r="F28" s="127" t="s">
        <v>145</v>
      </c>
      <c r="G28" s="66">
        <v>4</v>
      </c>
      <c r="H28" s="65">
        <v>4</v>
      </c>
      <c r="I28" s="65">
        <v>4</v>
      </c>
      <c r="J28" s="65">
        <v>4</v>
      </c>
      <c r="K28" s="65">
        <v>4</v>
      </c>
      <c r="L28" s="66">
        <f t="shared" si="0"/>
        <v>64</v>
      </c>
      <c r="M28" s="385"/>
      <c r="N28" s="278"/>
      <c r="O28" s="278"/>
      <c r="P28" s="44"/>
    </row>
    <row r="29" spans="2:16" ht="23.25" customHeight="1" x14ac:dyDescent="0.25">
      <c r="B29" s="42"/>
      <c r="C29" s="383"/>
      <c r="D29" s="384"/>
      <c r="E29" s="126" t="s">
        <v>148</v>
      </c>
      <c r="F29" s="127" t="s">
        <v>149</v>
      </c>
      <c r="G29" s="66">
        <v>8</v>
      </c>
      <c r="H29" s="65">
        <v>4</v>
      </c>
      <c r="I29" s="65">
        <v>4</v>
      </c>
      <c r="J29" s="65">
        <v>4</v>
      </c>
      <c r="K29" s="65">
        <v>4</v>
      </c>
      <c r="L29" s="66">
        <f t="shared" si="0"/>
        <v>128</v>
      </c>
      <c r="M29" s="385"/>
      <c r="N29" s="278"/>
      <c r="O29" s="278"/>
      <c r="P29" s="44"/>
    </row>
    <row r="30" spans="2:16" ht="27.75" customHeight="1" x14ac:dyDescent="0.25">
      <c r="B30" s="42"/>
      <c r="C30" s="128">
        <v>50</v>
      </c>
      <c r="D30" s="129" t="s">
        <v>175</v>
      </c>
      <c r="E30" s="126" t="s">
        <v>152</v>
      </c>
      <c r="F30" s="130" t="s">
        <v>176</v>
      </c>
      <c r="G30" s="66">
        <v>22</v>
      </c>
      <c r="H30" s="65">
        <v>0</v>
      </c>
      <c r="I30" s="65">
        <v>4</v>
      </c>
      <c r="J30" s="65">
        <v>4</v>
      </c>
      <c r="K30" s="65">
        <v>4</v>
      </c>
      <c r="L30" s="66">
        <f t="shared" si="0"/>
        <v>264</v>
      </c>
      <c r="M30" s="385"/>
      <c r="N30" s="278"/>
      <c r="O30" s="278"/>
      <c r="P30" s="44"/>
    </row>
    <row r="31" spans="2:16" ht="23.25" customHeight="1" x14ac:dyDescent="0.25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4"/>
    </row>
    <row r="32" spans="2:16" ht="24" customHeight="1" x14ac:dyDescent="0.25">
      <c r="B32" s="42"/>
      <c r="C32" s="278" t="s">
        <v>166</v>
      </c>
      <c r="D32" s="278"/>
      <c r="E32" s="284" t="s">
        <v>167</v>
      </c>
      <c r="F32" s="284"/>
      <c r="G32" s="278" t="s">
        <v>168</v>
      </c>
      <c r="H32" s="284" t="s">
        <v>169</v>
      </c>
      <c r="I32" s="284"/>
      <c r="J32" s="284"/>
      <c r="K32" s="284"/>
      <c r="L32" s="284" t="s">
        <v>170</v>
      </c>
      <c r="M32" s="284" t="s">
        <v>7</v>
      </c>
      <c r="N32" s="284" t="s">
        <v>172</v>
      </c>
      <c r="O32" s="284"/>
      <c r="P32" s="44"/>
    </row>
    <row r="33" spans="2:16" x14ac:dyDescent="0.25">
      <c r="B33" s="42"/>
      <c r="C33" s="279"/>
      <c r="D33" s="279"/>
      <c r="E33" s="284"/>
      <c r="F33" s="284"/>
      <c r="G33" s="278"/>
      <c r="H33" s="125" t="s">
        <v>109</v>
      </c>
      <c r="I33" s="125" t="s">
        <v>110</v>
      </c>
      <c r="J33" s="125" t="s">
        <v>173</v>
      </c>
      <c r="K33" s="125" t="s">
        <v>112</v>
      </c>
      <c r="L33" s="284"/>
      <c r="M33" s="284"/>
      <c r="N33" s="284"/>
      <c r="O33" s="284"/>
      <c r="P33" s="44"/>
    </row>
    <row r="34" spans="2:16" ht="22.5" customHeight="1" x14ac:dyDescent="0.25">
      <c r="B34" s="42"/>
      <c r="C34" s="287" t="s">
        <v>177</v>
      </c>
      <c r="D34" s="286"/>
      <c r="E34" s="131" t="s">
        <v>136</v>
      </c>
      <c r="F34" s="109" t="s">
        <v>138</v>
      </c>
      <c r="G34" s="132">
        <v>8</v>
      </c>
      <c r="H34" s="47">
        <v>4</v>
      </c>
      <c r="I34" s="47">
        <v>4</v>
      </c>
      <c r="J34" s="47">
        <v>4</v>
      </c>
      <c r="K34" s="47">
        <v>4</v>
      </c>
      <c r="L34" s="66">
        <f>G34*(SUM(H34:K34))</f>
        <v>128</v>
      </c>
      <c r="M34" s="385">
        <f>SUM(L34:L37)/$N$21*C37</f>
        <v>22</v>
      </c>
      <c r="N34" s="278" t="str">
        <f>IF(AND(SUM(H35:K35)=16,$M$34&gt;=14.5%),"TERAMPIL","BELUM TERAMPIL")</f>
        <v>BELUM TERAMPIL</v>
      </c>
      <c r="O34" s="278"/>
      <c r="P34" s="44"/>
    </row>
    <row r="35" spans="2:16" ht="22.5" customHeight="1" x14ac:dyDescent="0.25">
      <c r="B35" s="42"/>
      <c r="C35" s="383"/>
      <c r="D35" s="384"/>
      <c r="E35" s="131" t="s">
        <v>139</v>
      </c>
      <c r="F35" s="109" t="s">
        <v>141</v>
      </c>
      <c r="G35" s="132">
        <v>12</v>
      </c>
      <c r="H35" s="47">
        <v>4</v>
      </c>
      <c r="I35" s="47">
        <v>4</v>
      </c>
      <c r="J35" s="47">
        <v>0</v>
      </c>
      <c r="K35" s="47">
        <v>4</v>
      </c>
      <c r="L35" s="66">
        <f t="shared" ref="L35:L37" si="1">G35*(SUM(H35:K35))</f>
        <v>144</v>
      </c>
      <c r="M35" s="385"/>
      <c r="N35" s="278"/>
      <c r="O35" s="278"/>
      <c r="P35" s="44"/>
    </row>
    <row r="36" spans="2:16" ht="22.5" customHeight="1" x14ac:dyDescent="0.25">
      <c r="B36" s="42"/>
      <c r="C36" s="383"/>
      <c r="D36" s="384"/>
      <c r="E36" s="131" t="s">
        <v>144</v>
      </c>
      <c r="F36" s="109" t="s">
        <v>146</v>
      </c>
      <c r="G36" s="132">
        <v>1</v>
      </c>
      <c r="H36" s="47">
        <v>4</v>
      </c>
      <c r="I36" s="47">
        <v>4</v>
      </c>
      <c r="J36" s="47">
        <v>4</v>
      </c>
      <c r="K36" s="47">
        <v>4</v>
      </c>
      <c r="L36" s="66">
        <f t="shared" si="1"/>
        <v>16</v>
      </c>
      <c r="M36" s="385"/>
      <c r="N36" s="278"/>
      <c r="O36" s="278"/>
      <c r="P36" s="44"/>
    </row>
    <row r="37" spans="2:16" ht="22.5" customHeight="1" x14ac:dyDescent="0.25">
      <c r="B37" s="42"/>
      <c r="C37" s="133">
        <v>25</v>
      </c>
      <c r="D37" s="134" t="s">
        <v>175</v>
      </c>
      <c r="E37" s="131" t="s">
        <v>148</v>
      </c>
      <c r="F37" s="109" t="s">
        <v>150</v>
      </c>
      <c r="G37" s="132">
        <v>4</v>
      </c>
      <c r="H37" s="47">
        <v>4</v>
      </c>
      <c r="I37" s="47">
        <v>4</v>
      </c>
      <c r="J37" s="47">
        <v>4</v>
      </c>
      <c r="K37" s="47">
        <v>4</v>
      </c>
      <c r="L37" s="66">
        <f t="shared" si="1"/>
        <v>64</v>
      </c>
      <c r="M37" s="385"/>
      <c r="N37" s="278"/>
      <c r="O37" s="278"/>
      <c r="P37" s="44"/>
    </row>
    <row r="38" spans="2:16" ht="23.25" customHeight="1" x14ac:dyDescent="0.25"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4"/>
    </row>
    <row r="39" spans="2:16" x14ac:dyDescent="0.25">
      <c r="B39" s="42"/>
      <c r="C39" s="278" t="s">
        <v>166</v>
      </c>
      <c r="D39" s="278"/>
      <c r="E39" s="284" t="s">
        <v>167</v>
      </c>
      <c r="F39" s="284"/>
      <c r="G39" s="278" t="s">
        <v>168</v>
      </c>
      <c r="H39" s="284" t="s">
        <v>169</v>
      </c>
      <c r="I39" s="284"/>
      <c r="J39" s="284"/>
      <c r="K39" s="284"/>
      <c r="L39" s="284" t="s">
        <v>170</v>
      </c>
      <c r="M39" s="284" t="s">
        <v>7</v>
      </c>
      <c r="N39" s="284" t="s">
        <v>172</v>
      </c>
      <c r="O39" s="284"/>
      <c r="P39" s="44"/>
    </row>
    <row r="40" spans="2:16" x14ac:dyDescent="0.25">
      <c r="B40" s="42"/>
      <c r="C40" s="279"/>
      <c r="D40" s="279"/>
      <c r="E40" s="284"/>
      <c r="F40" s="284"/>
      <c r="G40" s="278"/>
      <c r="H40" s="125" t="s">
        <v>109</v>
      </c>
      <c r="I40" s="125" t="s">
        <v>110</v>
      </c>
      <c r="J40" s="125" t="s">
        <v>173</v>
      </c>
      <c r="K40" s="125" t="s">
        <v>112</v>
      </c>
      <c r="L40" s="284"/>
      <c r="M40" s="284"/>
      <c r="N40" s="284"/>
      <c r="O40" s="284"/>
      <c r="P40" s="44"/>
    </row>
    <row r="41" spans="2:16" ht="22.5" customHeight="1" x14ac:dyDescent="0.25">
      <c r="B41" s="42"/>
      <c r="C41" s="287" t="s">
        <v>178</v>
      </c>
      <c r="D41" s="286"/>
      <c r="E41" s="131" t="s">
        <v>136</v>
      </c>
      <c r="F41" s="109" t="s">
        <v>138</v>
      </c>
      <c r="G41" s="132">
        <v>8</v>
      </c>
      <c r="H41" s="47">
        <v>4</v>
      </c>
      <c r="I41" s="47">
        <v>4</v>
      </c>
      <c r="J41" s="47">
        <v>4</v>
      </c>
      <c r="K41" s="47">
        <v>4</v>
      </c>
      <c r="L41" s="66">
        <f>G41*(SUM(H41:K41))</f>
        <v>128</v>
      </c>
      <c r="M41" s="385">
        <f>SUM(L41:L46)/$O$22*C46</f>
        <v>25</v>
      </c>
      <c r="N41" s="278" t="str">
        <f>IF($M$41&gt;=14.5%,"TERAMPIL","BELUM TERAMPIL")</f>
        <v>TERAMPIL</v>
      </c>
      <c r="O41" s="278"/>
      <c r="P41" s="44"/>
    </row>
    <row r="42" spans="2:16" ht="22.5" customHeight="1" x14ac:dyDescent="0.25">
      <c r="B42" s="42"/>
      <c r="C42" s="383"/>
      <c r="D42" s="384"/>
      <c r="E42" s="131" t="s">
        <v>139</v>
      </c>
      <c r="F42" s="109" t="s">
        <v>142</v>
      </c>
      <c r="G42" s="132">
        <v>4</v>
      </c>
      <c r="H42" s="47">
        <v>4</v>
      </c>
      <c r="I42" s="47">
        <v>4</v>
      </c>
      <c r="J42" s="47">
        <v>4</v>
      </c>
      <c r="K42" s="47">
        <v>4</v>
      </c>
      <c r="L42" s="66">
        <f t="shared" ref="L42:L46" si="2">G42*(SUM(H42:K42))</f>
        <v>64</v>
      </c>
      <c r="M42" s="385"/>
      <c r="N42" s="278"/>
      <c r="O42" s="278"/>
      <c r="P42" s="44"/>
    </row>
    <row r="43" spans="2:16" ht="22.5" customHeight="1" x14ac:dyDescent="0.25">
      <c r="B43" s="42"/>
      <c r="C43" s="383"/>
      <c r="D43" s="384"/>
      <c r="E43" s="131" t="s">
        <v>144</v>
      </c>
      <c r="F43" s="109" t="s">
        <v>147</v>
      </c>
      <c r="G43" s="132">
        <v>4</v>
      </c>
      <c r="H43" s="47">
        <v>4</v>
      </c>
      <c r="I43" s="47">
        <v>4</v>
      </c>
      <c r="J43" s="47">
        <v>4</v>
      </c>
      <c r="K43" s="47">
        <v>4</v>
      </c>
      <c r="L43" s="66">
        <f t="shared" si="2"/>
        <v>64</v>
      </c>
      <c r="M43" s="385"/>
      <c r="N43" s="278"/>
      <c r="O43" s="278"/>
      <c r="P43" s="44"/>
    </row>
    <row r="44" spans="2:16" ht="22.5" customHeight="1" x14ac:dyDescent="0.25">
      <c r="B44" s="42"/>
      <c r="C44" s="383"/>
      <c r="D44" s="384"/>
      <c r="E44" s="131" t="s">
        <v>148</v>
      </c>
      <c r="F44" s="109" t="s">
        <v>151</v>
      </c>
      <c r="G44" s="132">
        <v>2</v>
      </c>
      <c r="H44" s="47">
        <v>4</v>
      </c>
      <c r="I44" s="47">
        <v>4</v>
      </c>
      <c r="J44" s="47">
        <v>4</v>
      </c>
      <c r="K44" s="47">
        <v>4</v>
      </c>
      <c r="L44" s="66">
        <f t="shared" si="2"/>
        <v>32</v>
      </c>
      <c r="M44" s="385"/>
      <c r="N44" s="278"/>
      <c r="O44" s="278"/>
      <c r="P44" s="44"/>
    </row>
    <row r="45" spans="2:16" ht="22.5" customHeight="1" x14ac:dyDescent="0.25">
      <c r="B45" s="42"/>
      <c r="C45" s="383"/>
      <c r="D45" s="384"/>
      <c r="E45" s="131" t="s">
        <v>152</v>
      </c>
      <c r="F45" s="109" t="s">
        <v>154</v>
      </c>
      <c r="G45" s="132">
        <v>4</v>
      </c>
      <c r="H45" s="47">
        <v>4</v>
      </c>
      <c r="I45" s="47">
        <v>4</v>
      </c>
      <c r="J45" s="47">
        <v>4</v>
      </c>
      <c r="K45" s="47">
        <v>4</v>
      </c>
      <c r="L45" s="66">
        <f t="shared" si="2"/>
        <v>64</v>
      </c>
      <c r="M45" s="385"/>
      <c r="N45" s="278"/>
      <c r="O45" s="278"/>
      <c r="P45" s="44"/>
    </row>
    <row r="46" spans="2:16" ht="22.5" customHeight="1" x14ac:dyDescent="0.25">
      <c r="B46" s="42"/>
      <c r="C46" s="133">
        <v>25</v>
      </c>
      <c r="D46" s="134" t="s">
        <v>175</v>
      </c>
      <c r="E46" s="131" t="s">
        <v>155</v>
      </c>
      <c r="F46" s="109" t="s">
        <v>156</v>
      </c>
      <c r="G46" s="132">
        <v>3</v>
      </c>
      <c r="H46" s="47">
        <v>4</v>
      </c>
      <c r="I46" s="47">
        <v>4</v>
      </c>
      <c r="J46" s="47">
        <v>4</v>
      </c>
      <c r="K46" s="47">
        <v>4</v>
      </c>
      <c r="L46" s="66">
        <f t="shared" si="2"/>
        <v>48</v>
      </c>
      <c r="M46" s="385"/>
      <c r="N46" s="278"/>
      <c r="O46" s="278"/>
      <c r="P46" s="44"/>
    </row>
    <row r="47" spans="2:16" ht="9.9499999999999993" customHeight="1" thickBot="1" x14ac:dyDescent="0.3">
      <c r="B47" s="52"/>
      <c r="C47" s="135"/>
      <c r="D47" s="135"/>
      <c r="E47" s="135"/>
      <c r="F47" s="135"/>
      <c r="G47" s="135"/>
      <c r="H47" s="136"/>
      <c r="I47" s="136"/>
      <c r="J47" s="54"/>
      <c r="K47" s="54"/>
      <c r="L47" s="54"/>
      <c r="M47" s="54"/>
      <c r="N47" s="54"/>
      <c r="O47" s="54"/>
      <c r="P47" s="55"/>
    </row>
    <row r="48" spans="2:16" ht="9.9499999999999993" customHeight="1" thickTop="1" x14ac:dyDescent="0.25"/>
    <row r="49" spans="2:16" ht="9.9499999999999993" customHeight="1" thickBot="1" x14ac:dyDescent="0.3"/>
    <row r="50" spans="2:16" ht="9.9499999999999993" customHeight="1" thickTop="1" thickBot="1" x14ac:dyDescent="0.3">
      <c r="B50" s="37"/>
      <c r="C50" s="137"/>
      <c r="D50" s="137"/>
      <c r="E50" s="137"/>
      <c r="F50" s="137"/>
      <c r="G50" s="137"/>
      <c r="H50" s="138"/>
      <c r="I50" s="138"/>
      <c r="J50" s="38"/>
      <c r="K50" s="38"/>
      <c r="L50" s="38"/>
      <c r="M50" s="38"/>
      <c r="N50" s="38"/>
      <c r="O50" s="38"/>
      <c r="P50" s="41"/>
    </row>
    <row r="51" spans="2:16" ht="16.5" customHeight="1" x14ac:dyDescent="0.25">
      <c r="B51" s="42"/>
      <c r="C51" s="139" t="s">
        <v>179</v>
      </c>
      <c r="D51" s="140"/>
      <c r="E51" s="140"/>
      <c r="F51" s="140"/>
      <c r="G51" s="140"/>
      <c r="H51" s="141"/>
      <c r="I51" s="141"/>
      <c r="J51" s="142"/>
      <c r="K51" s="142"/>
      <c r="L51" s="142"/>
      <c r="M51" s="142"/>
      <c r="N51" s="142"/>
      <c r="O51" s="143"/>
      <c r="P51" s="44"/>
    </row>
    <row r="52" spans="2:16" ht="9.9499999999999993" customHeight="1" x14ac:dyDescent="0.25">
      <c r="B52" s="42"/>
      <c r="C52" s="144"/>
      <c r="D52" s="145"/>
      <c r="E52" s="145"/>
      <c r="F52" s="145"/>
      <c r="G52" s="145"/>
      <c r="H52" s="146"/>
      <c r="I52" s="146"/>
      <c r="J52" s="43"/>
      <c r="K52" s="43"/>
      <c r="L52" s="43"/>
      <c r="M52" s="43"/>
      <c r="N52" s="43"/>
      <c r="O52" s="147"/>
      <c r="P52" s="44"/>
    </row>
    <row r="53" spans="2:16" ht="23.1" customHeight="1" x14ac:dyDescent="0.25">
      <c r="B53" s="42"/>
      <c r="C53" s="144"/>
      <c r="D53" s="148" t="s">
        <v>180</v>
      </c>
      <c r="E53" s="386">
        <f>SUM(M26,M34,M41)</f>
        <v>91.5</v>
      </c>
      <c r="F53" s="386"/>
      <c r="G53" s="145"/>
      <c r="H53" s="387" t="s">
        <v>22</v>
      </c>
      <c r="I53" s="387"/>
      <c r="J53" s="387"/>
      <c r="K53" s="387"/>
      <c r="L53" s="388" t="str">
        <f>IF(AND($N$26="TERAMPIL",$N$34="TERAMPIL",$N$41="TERAMPIL"),"TERAMPIL","BELUM TERAMPIL")</f>
        <v>BELUM TERAMPIL</v>
      </c>
      <c r="M53" s="389"/>
      <c r="N53" s="390"/>
      <c r="O53" s="150"/>
      <c r="P53" s="44"/>
    </row>
    <row r="54" spans="2:16" ht="9.9499999999999993" customHeight="1" thickBot="1" x14ac:dyDescent="0.3">
      <c r="B54" s="42"/>
      <c r="C54" s="151"/>
      <c r="D54" s="152"/>
      <c r="E54" s="152"/>
      <c r="F54" s="152"/>
      <c r="G54" s="152"/>
      <c r="H54" s="153"/>
      <c r="I54" s="153"/>
      <c r="J54" s="154"/>
      <c r="K54" s="154"/>
      <c r="L54" s="154"/>
      <c r="M54" s="154"/>
      <c r="N54" s="154"/>
      <c r="O54" s="155"/>
      <c r="P54" s="44"/>
    </row>
    <row r="55" spans="2:16" ht="9.9499999999999993" customHeight="1" x14ac:dyDescent="0.25">
      <c r="B55" s="42"/>
      <c r="C55" s="145"/>
      <c r="D55" s="145"/>
      <c r="E55" s="145"/>
      <c r="F55" s="145"/>
      <c r="G55" s="145"/>
      <c r="H55" s="146"/>
      <c r="I55" s="146"/>
      <c r="J55" s="43"/>
      <c r="K55" s="43"/>
      <c r="L55" s="43"/>
      <c r="M55" s="43"/>
      <c r="N55" s="43"/>
      <c r="O55" s="43"/>
      <c r="P55" s="44"/>
    </row>
    <row r="56" spans="2:16" ht="15.75" x14ac:dyDescent="0.25">
      <c r="B56" s="42"/>
      <c r="C56" s="116" t="s">
        <v>181</v>
      </c>
      <c r="D56" s="156"/>
      <c r="E56" s="156"/>
      <c r="F56" s="156"/>
      <c r="G56" s="156"/>
      <c r="H56" s="43"/>
      <c r="I56" s="43"/>
      <c r="J56" s="43"/>
      <c r="K56" s="43"/>
      <c r="L56" s="43"/>
      <c r="M56" s="43"/>
      <c r="N56" s="43"/>
      <c r="O56" s="43"/>
      <c r="P56" s="44"/>
    </row>
    <row r="57" spans="2:16" ht="9.9499999999999993" customHeight="1" x14ac:dyDescent="0.25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4"/>
    </row>
    <row r="58" spans="2:16" ht="9.9499999999999993" customHeight="1" x14ac:dyDescent="0.25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4"/>
    </row>
    <row r="59" spans="2:16" ht="9.9499999999999993" customHeight="1" x14ac:dyDescent="0.25"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4"/>
    </row>
    <row r="60" spans="2:16" ht="9.9499999999999993" customHeight="1" x14ac:dyDescent="0.25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4"/>
    </row>
    <row r="61" spans="2:16" x14ac:dyDescent="0.25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4"/>
    </row>
    <row r="62" spans="2:16" x14ac:dyDescent="0.25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4"/>
    </row>
    <row r="63" spans="2:16" x14ac:dyDescent="0.25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4"/>
    </row>
    <row r="64" spans="2:16" ht="15.75" thickBot="1" x14ac:dyDescent="0.3">
      <c r="B64" s="42"/>
      <c r="C64" s="157"/>
      <c r="D64" s="157"/>
      <c r="E64" s="157"/>
      <c r="F64" s="157"/>
      <c r="G64" s="43"/>
      <c r="H64" s="43"/>
      <c r="I64" s="157"/>
      <c r="J64" s="157"/>
      <c r="K64" s="157"/>
      <c r="L64" s="157"/>
      <c r="M64" s="157"/>
      <c r="N64" s="157"/>
      <c r="O64" s="43"/>
      <c r="P64" s="44"/>
    </row>
    <row r="65" spans="2:16" x14ac:dyDescent="0.25">
      <c r="B65" s="42"/>
      <c r="C65" s="43" t="s">
        <v>100</v>
      </c>
      <c r="D65" s="43"/>
      <c r="E65" s="43"/>
      <c r="F65" s="43"/>
      <c r="G65" s="43"/>
      <c r="H65" s="43"/>
      <c r="I65" s="43" t="s">
        <v>101</v>
      </c>
      <c r="J65" s="43"/>
      <c r="K65" s="43"/>
      <c r="L65" s="43"/>
      <c r="M65" s="43"/>
      <c r="N65" s="43"/>
      <c r="O65" s="43"/>
      <c r="P65" s="44"/>
    </row>
    <row r="66" spans="2:16" x14ac:dyDescent="0.25">
      <c r="B66" s="42"/>
      <c r="C66" s="269"/>
      <c r="D66" s="269"/>
      <c r="E66" s="269"/>
      <c r="F66" s="269"/>
      <c r="G66" s="120"/>
      <c r="H66" s="43"/>
      <c r="I66" s="269"/>
      <c r="J66" s="269"/>
      <c r="K66" s="269"/>
      <c r="L66" s="269"/>
      <c r="M66" s="269"/>
      <c r="N66" s="269"/>
      <c r="O66" s="43"/>
      <c r="P66" s="44"/>
    </row>
    <row r="67" spans="2:16" x14ac:dyDescent="0.25">
      <c r="B67" s="42"/>
      <c r="C67" s="43" t="s">
        <v>102</v>
      </c>
      <c r="D67" s="43"/>
      <c r="E67" s="43"/>
      <c r="F67" s="43"/>
      <c r="G67" s="43"/>
      <c r="H67" s="43"/>
      <c r="I67" s="43" t="s">
        <v>103</v>
      </c>
      <c r="J67" s="43"/>
      <c r="K67" s="43"/>
      <c r="L67" s="43"/>
      <c r="M67" s="43"/>
      <c r="N67" s="43"/>
      <c r="O67" s="43"/>
      <c r="P67" s="44"/>
    </row>
    <row r="68" spans="2:16" x14ac:dyDescent="0.25">
      <c r="B68" s="42"/>
      <c r="C68" s="269"/>
      <c r="D68" s="269"/>
      <c r="E68" s="269"/>
      <c r="F68" s="269"/>
      <c r="G68" s="120"/>
      <c r="H68" s="43"/>
      <c r="I68" s="269"/>
      <c r="J68" s="269"/>
      <c r="K68" s="269"/>
      <c r="L68" s="269"/>
      <c r="M68" s="269"/>
      <c r="N68" s="269"/>
      <c r="O68" s="43"/>
      <c r="P68" s="44"/>
    </row>
    <row r="69" spans="2:16" x14ac:dyDescent="0.25">
      <c r="B69" s="42"/>
      <c r="C69" s="48" t="s">
        <v>19</v>
      </c>
      <c r="D69" s="120"/>
      <c r="E69" s="120"/>
      <c r="F69" s="120"/>
      <c r="G69" s="120"/>
      <c r="H69" s="43"/>
      <c r="I69" s="48" t="s">
        <v>19</v>
      </c>
      <c r="J69" s="120"/>
      <c r="K69" s="120"/>
      <c r="L69" s="43"/>
      <c r="M69" s="43"/>
      <c r="N69" s="43"/>
      <c r="O69" s="43"/>
      <c r="P69" s="44"/>
    </row>
    <row r="70" spans="2:16" x14ac:dyDescent="0.25">
      <c r="B70" s="42"/>
      <c r="C70" s="269"/>
      <c r="D70" s="269"/>
      <c r="E70" s="269"/>
      <c r="F70" s="269"/>
      <c r="G70" s="120"/>
      <c r="H70" s="43"/>
      <c r="I70" s="269"/>
      <c r="J70" s="269"/>
      <c r="K70" s="269"/>
      <c r="L70" s="269"/>
      <c r="M70" s="269"/>
      <c r="N70" s="269"/>
      <c r="O70" s="43"/>
      <c r="P70" s="44"/>
    </row>
    <row r="71" spans="2:16" x14ac:dyDescent="0.25">
      <c r="B71" s="42"/>
      <c r="C71" s="43" t="s">
        <v>104</v>
      </c>
      <c r="D71" s="43"/>
      <c r="E71" s="43"/>
      <c r="F71" s="43"/>
      <c r="G71" s="43"/>
      <c r="H71" s="43"/>
      <c r="I71" s="43" t="s">
        <v>104</v>
      </c>
      <c r="J71" s="43"/>
      <c r="K71" s="43"/>
      <c r="L71" s="43"/>
      <c r="M71" s="43"/>
      <c r="N71" s="43"/>
      <c r="O71" s="43"/>
      <c r="P71" s="44"/>
    </row>
    <row r="72" spans="2:16" x14ac:dyDescent="0.25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4"/>
    </row>
    <row r="73" spans="2:16" x14ac:dyDescent="0.25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4"/>
    </row>
    <row r="74" spans="2:16" x14ac:dyDescent="0.25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4"/>
    </row>
    <row r="75" spans="2:16" x14ac:dyDescent="0.25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4"/>
    </row>
    <row r="76" spans="2:16" x14ac:dyDescent="0.25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4"/>
    </row>
    <row r="77" spans="2:16" x14ac:dyDescent="0.25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4"/>
    </row>
    <row r="78" spans="2:16" x14ac:dyDescent="0.25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4"/>
    </row>
    <row r="79" spans="2:16" x14ac:dyDescent="0.25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4"/>
    </row>
    <row r="80" spans="2:16" x14ac:dyDescent="0.25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4"/>
    </row>
    <row r="81" spans="2:16" x14ac:dyDescent="0.25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4"/>
    </row>
    <row r="82" spans="2:16" x14ac:dyDescent="0.25"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4"/>
    </row>
    <row r="83" spans="2:16" x14ac:dyDescent="0.25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4"/>
    </row>
    <row r="84" spans="2:16" x14ac:dyDescent="0.25"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4"/>
    </row>
    <row r="85" spans="2:16" x14ac:dyDescent="0.25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4"/>
    </row>
    <row r="86" spans="2:16" ht="15.75" thickBot="1" x14ac:dyDescent="0.3">
      <c r="B86" s="42"/>
      <c r="C86" s="157"/>
      <c r="D86" s="157"/>
      <c r="E86" s="157"/>
      <c r="F86" s="157"/>
      <c r="G86" s="43"/>
      <c r="H86" s="43"/>
      <c r="I86" s="157"/>
      <c r="J86" s="157"/>
      <c r="K86" s="157"/>
      <c r="L86" s="157"/>
      <c r="M86" s="157"/>
      <c r="N86" s="157"/>
      <c r="O86" s="43"/>
      <c r="P86" s="44"/>
    </row>
    <row r="87" spans="2:16" x14ac:dyDescent="0.25">
      <c r="B87" s="42"/>
      <c r="C87" s="43" t="s">
        <v>105</v>
      </c>
      <c r="D87" s="43"/>
      <c r="E87" s="43"/>
      <c r="F87" s="43"/>
      <c r="G87" s="43"/>
      <c r="H87" s="43"/>
      <c r="I87" s="43" t="s">
        <v>106</v>
      </c>
      <c r="J87" s="43"/>
      <c r="K87" s="43"/>
      <c r="L87" s="43"/>
      <c r="M87" s="43"/>
      <c r="N87" s="43"/>
      <c r="O87" s="43"/>
      <c r="P87" s="44"/>
    </row>
    <row r="88" spans="2:16" x14ac:dyDescent="0.25">
      <c r="B88" s="42"/>
      <c r="C88" s="269"/>
      <c r="D88" s="269"/>
      <c r="E88" s="269"/>
      <c r="F88" s="269"/>
      <c r="G88" s="43"/>
      <c r="H88" s="43"/>
      <c r="I88" s="269"/>
      <c r="J88" s="269"/>
      <c r="K88" s="269"/>
      <c r="L88" s="269"/>
      <c r="M88" s="269"/>
      <c r="N88" s="269"/>
      <c r="O88" s="43"/>
      <c r="P88" s="44"/>
    </row>
    <row r="89" spans="2:16" x14ac:dyDescent="0.25">
      <c r="B89" s="42"/>
      <c r="C89" s="43" t="s">
        <v>103</v>
      </c>
      <c r="D89" s="43"/>
      <c r="E89" s="43"/>
      <c r="F89" s="43"/>
      <c r="G89" s="43"/>
      <c r="H89" s="43"/>
      <c r="I89" s="43" t="s">
        <v>103</v>
      </c>
      <c r="J89" s="43"/>
      <c r="K89" s="43"/>
      <c r="L89" s="43"/>
      <c r="M89" s="43"/>
      <c r="N89" s="43"/>
      <c r="O89" s="43"/>
      <c r="P89" s="44"/>
    </row>
    <row r="90" spans="2:16" x14ac:dyDescent="0.25">
      <c r="B90" s="42"/>
      <c r="C90" s="269"/>
      <c r="D90" s="269"/>
      <c r="E90" s="269"/>
      <c r="F90" s="269"/>
      <c r="G90" s="43"/>
      <c r="H90" s="43"/>
      <c r="I90" s="269"/>
      <c r="J90" s="269"/>
      <c r="K90" s="269"/>
      <c r="L90" s="269"/>
      <c r="M90" s="269"/>
      <c r="N90" s="269"/>
      <c r="O90" s="43"/>
      <c r="P90" s="44"/>
    </row>
    <row r="91" spans="2:16" x14ac:dyDescent="0.25">
      <c r="B91" s="42"/>
      <c r="C91" s="43" t="s">
        <v>19</v>
      </c>
      <c r="D91" s="43"/>
      <c r="E91" s="43"/>
      <c r="F91" s="43"/>
      <c r="G91" s="43"/>
      <c r="H91" s="43"/>
      <c r="I91" s="43" t="s">
        <v>19</v>
      </c>
      <c r="J91" s="43"/>
      <c r="K91" s="43"/>
      <c r="L91" s="43"/>
      <c r="M91" s="43"/>
      <c r="N91" s="43"/>
      <c r="O91" s="43"/>
      <c r="P91" s="44"/>
    </row>
    <row r="92" spans="2:16" x14ac:dyDescent="0.25">
      <c r="B92" s="42"/>
      <c r="C92" s="269"/>
      <c r="D92" s="269"/>
      <c r="E92" s="269"/>
      <c r="F92" s="269"/>
      <c r="G92" s="43"/>
      <c r="H92" s="43"/>
      <c r="I92" s="269"/>
      <c r="J92" s="269"/>
      <c r="K92" s="269"/>
      <c r="L92" s="269"/>
      <c r="M92" s="269"/>
      <c r="N92" s="269"/>
      <c r="O92" s="43"/>
      <c r="P92" s="44"/>
    </row>
    <row r="93" spans="2:16" x14ac:dyDescent="0.25">
      <c r="B93" s="42"/>
      <c r="C93" s="43" t="s">
        <v>104</v>
      </c>
      <c r="D93" s="43"/>
      <c r="E93" s="43"/>
      <c r="F93" s="43"/>
      <c r="G93" s="43"/>
      <c r="H93" s="43"/>
      <c r="I93" s="43" t="s">
        <v>104</v>
      </c>
      <c r="J93" s="43"/>
      <c r="K93" s="43"/>
      <c r="L93" s="43"/>
      <c r="M93" s="43"/>
      <c r="N93" s="43"/>
      <c r="O93" s="43"/>
      <c r="P93" s="44"/>
    </row>
    <row r="94" spans="2:16" x14ac:dyDescent="0.25"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4"/>
    </row>
    <row r="95" spans="2:16" x14ac:dyDescent="0.25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4"/>
    </row>
    <row r="96" spans="2:16" x14ac:dyDescent="0.25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4"/>
    </row>
    <row r="97" spans="2:16" x14ac:dyDescent="0.25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4"/>
    </row>
    <row r="98" spans="2:16" x14ac:dyDescent="0.25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4"/>
    </row>
    <row r="99" spans="2:16" x14ac:dyDescent="0.25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4"/>
    </row>
    <row r="100" spans="2:16" x14ac:dyDescent="0.25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4"/>
    </row>
    <row r="101" spans="2:16" x14ac:dyDescent="0.25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4"/>
    </row>
    <row r="102" spans="2:16" x14ac:dyDescent="0.25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4"/>
    </row>
    <row r="103" spans="2:16" x14ac:dyDescent="0.25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4"/>
    </row>
    <row r="104" spans="2:16" x14ac:dyDescent="0.25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4"/>
    </row>
    <row r="105" spans="2:16" ht="15.75" thickBot="1" x14ac:dyDescent="0.3">
      <c r="B105" s="52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5"/>
    </row>
    <row r="106" spans="2:16" ht="15.75" thickTop="1" x14ac:dyDescent="0.25"/>
  </sheetData>
  <sheetProtection algorithmName="SHA-512" hashValue="KPfH7b4773kdfLgg4fxn/BdLXuDxkmB5amY31eqtO5YipC7WQYnzSnoWW1j0TUJBQ5y6hlVxYHTK4WAdtYImog==" saltValue="oHKZYiSIfNpB57jGhHrExQ==" spinCount="100000" sheet="1" objects="1" scenarios="1" selectLockedCells="1"/>
  <mergeCells count="63">
    <mergeCell ref="C90:F90"/>
    <mergeCell ref="I90:N90"/>
    <mergeCell ref="C92:F92"/>
    <mergeCell ref="I92:N92"/>
    <mergeCell ref="C68:F68"/>
    <mergeCell ref="I68:N68"/>
    <mergeCell ref="C70:F70"/>
    <mergeCell ref="I70:N70"/>
    <mergeCell ref="C88:F88"/>
    <mergeCell ref="I88:N88"/>
    <mergeCell ref="C41:D45"/>
    <mergeCell ref="M41:M46"/>
    <mergeCell ref="N41:O46"/>
    <mergeCell ref="C66:F66"/>
    <mergeCell ref="I66:N66"/>
    <mergeCell ref="E53:F53"/>
    <mergeCell ref="H53:K53"/>
    <mergeCell ref="L53:N53"/>
    <mergeCell ref="M32:M33"/>
    <mergeCell ref="N32:O33"/>
    <mergeCell ref="M39:M40"/>
    <mergeCell ref="N39:O40"/>
    <mergeCell ref="C34:D36"/>
    <mergeCell ref="M34:M37"/>
    <mergeCell ref="N34:O37"/>
    <mergeCell ref="C39:D40"/>
    <mergeCell ref="E39:F40"/>
    <mergeCell ref="G39:G40"/>
    <mergeCell ref="H39:K39"/>
    <mergeCell ref="L39:L40"/>
    <mergeCell ref="C32:D33"/>
    <mergeCell ref="E32:F33"/>
    <mergeCell ref="G32:G33"/>
    <mergeCell ref="H32:K32"/>
    <mergeCell ref="L32:L33"/>
    <mergeCell ref="C13:E13"/>
    <mergeCell ref="F13:J13"/>
    <mergeCell ref="C14:E14"/>
    <mergeCell ref="F14:J14"/>
    <mergeCell ref="L16:N16"/>
    <mergeCell ref="M24:M25"/>
    <mergeCell ref="N24:O25"/>
    <mergeCell ref="C26:D29"/>
    <mergeCell ref="M26:M30"/>
    <mergeCell ref="N26:O30"/>
    <mergeCell ref="C24:D25"/>
    <mergeCell ref="E24:F25"/>
    <mergeCell ref="G24:G25"/>
    <mergeCell ref="H24:K24"/>
    <mergeCell ref="L24:L25"/>
    <mergeCell ref="C10:E10"/>
    <mergeCell ref="F10:J10"/>
    <mergeCell ref="K10:O12"/>
    <mergeCell ref="C11:E11"/>
    <mergeCell ref="F11:J11"/>
    <mergeCell ref="C12:E12"/>
    <mergeCell ref="F12:J12"/>
    <mergeCell ref="C3:O3"/>
    <mergeCell ref="C7:E7"/>
    <mergeCell ref="F7:O7"/>
    <mergeCell ref="C8:E8"/>
    <mergeCell ref="F8:O9"/>
    <mergeCell ref="C9:E9"/>
  </mergeCells>
  <dataValidations count="2">
    <dataValidation type="list" allowBlank="1" showInputMessage="1" showErrorMessage="1" sqref="H30:K30 H35:K35" xr:uid="{DC503BA6-11F3-433C-AEAC-E8B5ED82DB35}">
      <formula1>"0,4"</formula1>
    </dataValidation>
    <dataValidation type="whole" allowBlank="1" showInputMessage="1" showErrorMessage="1" sqref="H26:K29 H36:K37 H34:K34 H41:K46" xr:uid="{6937B6F5-2D08-4FB0-84DB-850FD20CC9C7}">
      <formula1>0</formula1>
      <formula2>4</formula2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8" min="1" max="15" man="1"/>
  </rowBreaks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E0173-5A7E-410D-96FD-9F9B30B5B5B7}">
  <dimension ref="B1:P106"/>
  <sheetViews>
    <sheetView topLeftCell="A28" zoomScaleNormal="100" zoomScaleSheetLayoutView="100" workbookViewId="0">
      <selection activeCell="K35" sqref="K35"/>
    </sheetView>
  </sheetViews>
  <sheetFormatPr defaultColWidth="9.140625" defaultRowHeight="15" x14ac:dyDescent="0.25"/>
  <cols>
    <col min="2" max="2" width="3.42578125" customWidth="1"/>
    <col min="3" max="3" width="3.5703125" customWidth="1"/>
    <col min="4" max="4" width="12.85546875" customWidth="1"/>
    <col min="5" max="5" width="3.7109375" customWidth="1"/>
    <col min="6" max="6" width="18.42578125" customWidth="1"/>
    <col min="7" max="7" width="11.7109375" customWidth="1"/>
    <col min="8" max="11" width="4.28515625" customWidth="1"/>
    <col min="12" max="12" width="10.5703125" customWidth="1"/>
    <col min="13" max="13" width="8.42578125" customWidth="1"/>
    <col min="14" max="14" width="8.7109375" customWidth="1"/>
    <col min="15" max="15" width="4.42578125" customWidth="1"/>
    <col min="16" max="16" width="3.85546875" customWidth="1"/>
  </cols>
  <sheetData>
    <row r="1" spans="2:16" ht="15.75" thickBot="1" x14ac:dyDescent="0.3"/>
    <row r="2" spans="2:16" ht="15.75" thickTop="1" x14ac:dyDescent="0.25"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94" t="s">
        <v>158</v>
      </c>
    </row>
    <row r="3" spans="2:16" ht="15.75" x14ac:dyDescent="0.25">
      <c r="B3" s="42"/>
      <c r="C3" s="368" t="s">
        <v>159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44"/>
    </row>
    <row r="4" spans="2:16" ht="9.9499999999999993" customHeight="1" x14ac:dyDescent="0.25">
      <c r="B4" s="42"/>
      <c r="C4" s="115"/>
      <c r="D4" s="115"/>
      <c r="E4" s="115"/>
      <c r="F4" s="115"/>
      <c r="G4" s="115"/>
      <c r="H4" s="43"/>
      <c r="I4" s="43"/>
      <c r="J4" s="43"/>
      <c r="K4" s="43"/>
      <c r="L4" s="43"/>
      <c r="M4" s="43"/>
      <c r="N4" s="43"/>
      <c r="O4" s="43"/>
      <c r="P4" s="44"/>
    </row>
    <row r="5" spans="2:16" x14ac:dyDescent="0.25">
      <c r="B5" s="42"/>
      <c r="C5" s="116" t="s">
        <v>79</v>
      </c>
      <c r="D5" s="102"/>
      <c r="E5" s="102"/>
      <c r="F5" s="102"/>
      <c r="G5" s="102"/>
      <c r="H5" s="43"/>
      <c r="I5" s="43"/>
      <c r="J5" s="43"/>
      <c r="K5" s="43"/>
      <c r="L5" s="43"/>
      <c r="M5" s="43"/>
      <c r="N5" s="43"/>
      <c r="O5" s="43"/>
      <c r="P5" s="44"/>
    </row>
    <row r="6" spans="2:16" ht="9.6" customHeight="1" thickBot="1" x14ac:dyDescent="0.3">
      <c r="B6" s="42"/>
      <c r="C6" s="102"/>
      <c r="D6" s="102"/>
      <c r="E6" s="102"/>
      <c r="F6" s="102"/>
      <c r="G6" s="102"/>
      <c r="H6" s="43"/>
      <c r="I6" s="43"/>
      <c r="J6" s="43"/>
      <c r="K6" s="43"/>
      <c r="L6" s="43"/>
      <c r="M6" s="43"/>
      <c r="N6" s="43"/>
      <c r="O6" s="43"/>
      <c r="P6" s="44"/>
    </row>
    <row r="7" spans="2:16" ht="23.25" customHeight="1" thickBot="1" x14ac:dyDescent="0.3">
      <c r="B7" s="42"/>
      <c r="C7" s="369" t="s">
        <v>80</v>
      </c>
      <c r="D7" s="370"/>
      <c r="E7" s="371"/>
      <c r="F7" s="301"/>
      <c r="G7" s="302"/>
      <c r="H7" s="302"/>
      <c r="I7" s="302"/>
      <c r="J7" s="302"/>
      <c r="K7" s="302"/>
      <c r="L7" s="302"/>
      <c r="M7" s="302"/>
      <c r="N7" s="302"/>
      <c r="O7" s="302"/>
      <c r="P7" s="44"/>
    </row>
    <row r="8" spans="2:16" ht="13.5" customHeight="1" x14ac:dyDescent="0.25">
      <c r="B8" s="42"/>
      <c r="C8" s="372" t="s">
        <v>81</v>
      </c>
      <c r="D8" s="373"/>
      <c r="E8" s="374"/>
      <c r="F8" s="301"/>
      <c r="G8" s="302"/>
      <c r="H8" s="302"/>
      <c r="I8" s="302"/>
      <c r="J8" s="302"/>
      <c r="K8" s="302"/>
      <c r="L8" s="302"/>
      <c r="M8" s="302"/>
      <c r="N8" s="302"/>
      <c r="O8" s="302"/>
      <c r="P8" s="44"/>
    </row>
    <row r="9" spans="2:16" ht="15.75" thickBot="1" x14ac:dyDescent="0.3">
      <c r="B9" s="42"/>
      <c r="C9" s="375" t="s">
        <v>82</v>
      </c>
      <c r="D9" s="376"/>
      <c r="E9" s="377"/>
      <c r="F9" s="301"/>
      <c r="G9" s="302"/>
      <c r="H9" s="302"/>
      <c r="I9" s="302"/>
      <c r="J9" s="302"/>
      <c r="K9" s="302"/>
      <c r="L9" s="302"/>
      <c r="M9" s="302"/>
      <c r="N9" s="302"/>
      <c r="O9" s="302"/>
      <c r="P9" s="44"/>
    </row>
    <row r="10" spans="2:16" ht="26.25" customHeight="1" thickBot="1" x14ac:dyDescent="0.3">
      <c r="B10" s="42"/>
      <c r="C10" s="378" t="s">
        <v>83</v>
      </c>
      <c r="D10" s="379"/>
      <c r="E10" s="380"/>
      <c r="F10" s="313"/>
      <c r="G10" s="314"/>
      <c r="H10" s="314"/>
      <c r="I10" s="314"/>
      <c r="J10" s="314"/>
      <c r="K10" s="381" t="s">
        <v>84</v>
      </c>
      <c r="L10" s="382"/>
      <c r="M10" s="382"/>
      <c r="N10" s="382"/>
      <c r="O10" s="382"/>
      <c r="P10" s="44"/>
    </row>
    <row r="11" spans="2:16" ht="26.25" customHeight="1" thickBot="1" x14ac:dyDescent="0.3">
      <c r="B11" s="42"/>
      <c r="C11" s="378" t="s">
        <v>85</v>
      </c>
      <c r="D11" s="379"/>
      <c r="E11" s="380"/>
      <c r="F11" s="317"/>
      <c r="G11" s="318"/>
      <c r="H11" s="318"/>
      <c r="I11" s="318"/>
      <c r="J11" s="318"/>
      <c r="K11" s="381"/>
      <c r="L11" s="382"/>
      <c r="M11" s="382"/>
      <c r="N11" s="382"/>
      <c r="O11" s="382"/>
      <c r="P11" s="44"/>
    </row>
    <row r="12" spans="2:16" ht="26.25" customHeight="1" thickBot="1" x14ac:dyDescent="0.3">
      <c r="B12" s="42"/>
      <c r="C12" s="378" t="s">
        <v>86</v>
      </c>
      <c r="D12" s="379"/>
      <c r="E12" s="380"/>
      <c r="F12" s="317"/>
      <c r="G12" s="318"/>
      <c r="H12" s="318"/>
      <c r="I12" s="318"/>
      <c r="J12" s="318"/>
      <c r="K12" s="381"/>
      <c r="L12" s="382"/>
      <c r="M12" s="382"/>
      <c r="N12" s="382"/>
      <c r="O12" s="382"/>
      <c r="P12" s="44"/>
    </row>
    <row r="13" spans="2:16" ht="26.25" customHeight="1" thickBot="1" x14ac:dyDescent="0.3">
      <c r="B13" s="42"/>
      <c r="C13" s="378" t="s">
        <v>87</v>
      </c>
      <c r="D13" s="379"/>
      <c r="E13" s="380"/>
      <c r="F13" s="317"/>
      <c r="G13" s="318"/>
      <c r="H13" s="318"/>
      <c r="I13" s="318"/>
      <c r="J13" s="318"/>
      <c r="K13" s="43"/>
      <c r="L13" s="43"/>
      <c r="M13" s="43"/>
      <c r="N13" s="117"/>
      <c r="O13" s="117"/>
      <c r="P13" s="44"/>
    </row>
    <row r="14" spans="2:16" ht="26.25" customHeight="1" thickBot="1" x14ac:dyDescent="0.3">
      <c r="B14" s="42"/>
      <c r="C14" s="378" t="s">
        <v>160</v>
      </c>
      <c r="D14" s="379"/>
      <c r="E14" s="380"/>
      <c r="F14" s="317"/>
      <c r="G14" s="318"/>
      <c r="H14" s="318"/>
      <c r="I14" s="318"/>
      <c r="J14" s="318"/>
      <c r="K14" s="43"/>
      <c r="L14" s="43"/>
      <c r="M14" s="43"/>
      <c r="N14" s="118"/>
      <c r="O14" s="118"/>
      <c r="P14" s="44"/>
    </row>
    <row r="15" spans="2:16" ht="10.5" customHeight="1" x14ac:dyDescent="0.25">
      <c r="B15" s="42"/>
      <c r="C15" s="119"/>
      <c r="D15" s="119"/>
      <c r="E15" s="119"/>
      <c r="F15" s="119"/>
      <c r="G15" s="119"/>
      <c r="H15" s="119"/>
      <c r="I15" s="119"/>
      <c r="J15" s="119"/>
      <c r="K15" s="43" t="s">
        <v>89</v>
      </c>
      <c r="L15" s="119"/>
      <c r="M15" s="119"/>
      <c r="N15" s="119"/>
      <c r="O15" s="119"/>
      <c r="P15" s="44"/>
    </row>
    <row r="16" spans="2:16" x14ac:dyDescent="0.25">
      <c r="B16" s="42"/>
      <c r="C16" s="119"/>
      <c r="D16" s="119"/>
      <c r="E16" s="119"/>
      <c r="F16" s="119"/>
      <c r="G16" s="119"/>
      <c r="H16" s="119"/>
      <c r="I16" s="119"/>
      <c r="J16" s="119"/>
      <c r="K16" s="43"/>
      <c r="L16" s="189" t="s">
        <v>90</v>
      </c>
      <c r="M16" s="189"/>
      <c r="N16" s="189"/>
      <c r="O16" s="119"/>
      <c r="P16" s="44"/>
    </row>
    <row r="17" spans="2:16" ht="9.9499999999999993" customHeight="1" x14ac:dyDescent="0.25">
      <c r="B17" s="42"/>
      <c r="C17" s="119"/>
      <c r="D17" s="119"/>
      <c r="E17" s="119"/>
      <c r="F17" s="119"/>
      <c r="G17" s="119"/>
      <c r="H17" s="119"/>
      <c r="I17" s="119"/>
      <c r="J17" s="119"/>
      <c r="K17" s="43"/>
      <c r="L17" s="119"/>
      <c r="M17" s="119"/>
      <c r="N17" s="119"/>
      <c r="O17" s="119"/>
      <c r="P17" s="44"/>
    </row>
    <row r="18" spans="2:16" x14ac:dyDescent="0.25">
      <c r="B18" s="42"/>
      <c r="C18" s="116" t="s">
        <v>161</v>
      </c>
      <c r="D18" s="102"/>
      <c r="E18" s="102"/>
      <c r="F18" s="102"/>
      <c r="G18" s="102"/>
      <c r="H18" s="43"/>
      <c r="I18" s="43"/>
      <c r="J18" s="43"/>
      <c r="K18" s="43"/>
      <c r="L18" s="43"/>
      <c r="M18" s="43"/>
      <c r="N18" s="43"/>
      <c r="O18" s="120"/>
      <c r="P18" s="44"/>
    </row>
    <row r="19" spans="2:16" x14ac:dyDescent="0.25">
      <c r="B19" s="42"/>
      <c r="C19" s="116"/>
      <c r="D19" s="102"/>
      <c r="E19" s="102"/>
      <c r="F19" s="102"/>
      <c r="G19" s="102"/>
      <c r="H19" s="43"/>
      <c r="I19" s="43"/>
      <c r="J19" s="43"/>
      <c r="K19" s="43"/>
      <c r="L19" s="43"/>
      <c r="M19" s="43"/>
      <c r="N19" s="43"/>
      <c r="O19" s="43"/>
      <c r="P19" s="44"/>
    </row>
    <row r="20" spans="2:16" ht="12" customHeight="1" x14ac:dyDescent="0.25">
      <c r="B20" s="42"/>
      <c r="C20" s="121" t="s">
        <v>74</v>
      </c>
      <c r="D20" s="122" t="s">
        <v>162</v>
      </c>
      <c r="E20" s="122"/>
      <c r="F20" s="123"/>
      <c r="G20" s="123"/>
      <c r="H20" s="43"/>
      <c r="I20" s="43"/>
      <c r="J20" s="43"/>
      <c r="K20" s="43"/>
      <c r="L20" s="43"/>
      <c r="M20" s="43"/>
      <c r="N20" s="48">
        <v>800</v>
      </c>
      <c r="O20" s="43"/>
      <c r="P20" s="44"/>
    </row>
    <row r="21" spans="2:16" ht="12" customHeight="1" x14ac:dyDescent="0.25">
      <c r="B21" s="42"/>
      <c r="C21" s="121" t="s">
        <v>75</v>
      </c>
      <c r="D21" s="122" t="s">
        <v>163</v>
      </c>
      <c r="E21" s="122"/>
      <c r="F21" s="123"/>
      <c r="G21" s="123"/>
      <c r="H21" s="43"/>
      <c r="I21" s="43"/>
      <c r="J21" s="43"/>
      <c r="K21" s="43"/>
      <c r="L21" s="43"/>
      <c r="M21" s="43"/>
      <c r="N21" s="48">
        <v>400</v>
      </c>
      <c r="O21" s="43"/>
      <c r="P21" s="44"/>
    </row>
    <row r="22" spans="2:16" ht="12" customHeight="1" x14ac:dyDescent="0.25">
      <c r="B22" s="42"/>
      <c r="C22" s="121" t="s">
        <v>164</v>
      </c>
      <c r="D22" s="122" t="s">
        <v>165</v>
      </c>
      <c r="E22" s="122"/>
      <c r="F22" s="123"/>
      <c r="G22" s="123"/>
      <c r="H22" s="43"/>
      <c r="I22" s="43"/>
      <c r="J22" s="43"/>
      <c r="K22" s="43"/>
      <c r="L22" s="43"/>
      <c r="M22" s="43"/>
      <c r="N22" s="43"/>
      <c r="O22" s="48">
        <v>400</v>
      </c>
      <c r="P22" s="44"/>
    </row>
    <row r="23" spans="2:16" ht="9.9499999999999993" customHeight="1" x14ac:dyDescent="0.25">
      <c r="B23" s="42"/>
      <c r="C23" s="123"/>
      <c r="D23" s="123"/>
      <c r="E23" s="123"/>
      <c r="F23" s="123"/>
      <c r="G23" s="123"/>
      <c r="H23" s="43"/>
      <c r="I23" s="43"/>
      <c r="J23" s="43"/>
      <c r="K23" s="43"/>
      <c r="L23" s="43"/>
      <c r="M23" s="43"/>
      <c r="N23" s="43"/>
      <c r="O23" s="43"/>
      <c r="P23" s="44"/>
    </row>
    <row r="24" spans="2:16" ht="30" customHeight="1" x14ac:dyDescent="0.25">
      <c r="B24" s="42"/>
      <c r="C24" s="278" t="s">
        <v>166</v>
      </c>
      <c r="D24" s="278"/>
      <c r="E24" s="284" t="s">
        <v>167</v>
      </c>
      <c r="F24" s="284"/>
      <c r="G24" s="278" t="s">
        <v>168</v>
      </c>
      <c r="H24" s="284" t="s">
        <v>169</v>
      </c>
      <c r="I24" s="284"/>
      <c r="J24" s="284"/>
      <c r="K24" s="284"/>
      <c r="L24" s="284" t="s">
        <v>170</v>
      </c>
      <c r="M24" s="278" t="s">
        <v>171</v>
      </c>
      <c r="N24" s="284" t="s">
        <v>172</v>
      </c>
      <c r="O24" s="284"/>
      <c r="P24" s="44"/>
    </row>
    <row r="25" spans="2:16" x14ac:dyDescent="0.25">
      <c r="B25" s="42"/>
      <c r="C25" s="279"/>
      <c r="D25" s="279"/>
      <c r="E25" s="284"/>
      <c r="F25" s="284"/>
      <c r="G25" s="278"/>
      <c r="H25" s="125" t="s">
        <v>109</v>
      </c>
      <c r="I25" s="125" t="s">
        <v>110</v>
      </c>
      <c r="J25" s="125" t="s">
        <v>173</v>
      </c>
      <c r="K25" s="125" t="s">
        <v>112</v>
      </c>
      <c r="L25" s="284"/>
      <c r="M25" s="278"/>
      <c r="N25" s="284"/>
      <c r="O25" s="284"/>
      <c r="P25" s="44"/>
    </row>
    <row r="26" spans="2:16" ht="23.25" customHeight="1" x14ac:dyDescent="0.25">
      <c r="B26" s="42"/>
      <c r="C26" s="287" t="s">
        <v>174</v>
      </c>
      <c r="D26" s="286"/>
      <c r="E26" s="126" t="s">
        <v>136</v>
      </c>
      <c r="F26" s="127" t="s">
        <v>137</v>
      </c>
      <c r="G26" s="66">
        <v>10</v>
      </c>
      <c r="H26" s="65">
        <v>4</v>
      </c>
      <c r="I26" s="65">
        <v>4</v>
      </c>
      <c r="J26" s="65">
        <v>4</v>
      </c>
      <c r="K26" s="65">
        <v>4</v>
      </c>
      <c r="L26" s="66">
        <f>G26*(SUM(H26:K26))</f>
        <v>160</v>
      </c>
      <c r="M26" s="385">
        <f>SUM(L26:L30)/$N$20*C30</f>
        <v>50</v>
      </c>
      <c r="N26" s="278" t="str">
        <f>IF(AND(SUM(H30:K30)=16,$M$26&gt;=29.5%),"TERAMPIL","BELUM TERAMPIL")</f>
        <v>TERAMPIL</v>
      </c>
      <c r="O26" s="278"/>
      <c r="P26" s="44"/>
    </row>
    <row r="27" spans="2:16" ht="23.25" customHeight="1" x14ac:dyDescent="0.25">
      <c r="B27" s="42"/>
      <c r="C27" s="383"/>
      <c r="D27" s="384"/>
      <c r="E27" s="126" t="s">
        <v>139</v>
      </c>
      <c r="F27" s="127" t="s">
        <v>140</v>
      </c>
      <c r="G27" s="66">
        <v>6</v>
      </c>
      <c r="H27" s="65">
        <v>4</v>
      </c>
      <c r="I27" s="65">
        <v>4</v>
      </c>
      <c r="J27" s="65">
        <v>4</v>
      </c>
      <c r="K27" s="65">
        <v>4</v>
      </c>
      <c r="L27" s="66">
        <f t="shared" ref="L27:L30" si="0">G27*(SUM(H27:K27))</f>
        <v>96</v>
      </c>
      <c r="M27" s="385"/>
      <c r="N27" s="278"/>
      <c r="O27" s="278"/>
      <c r="P27" s="44"/>
    </row>
    <row r="28" spans="2:16" ht="23.25" customHeight="1" x14ac:dyDescent="0.25">
      <c r="B28" s="42"/>
      <c r="C28" s="383"/>
      <c r="D28" s="384"/>
      <c r="E28" s="126" t="s">
        <v>144</v>
      </c>
      <c r="F28" s="127" t="s">
        <v>145</v>
      </c>
      <c r="G28" s="66">
        <v>4</v>
      </c>
      <c r="H28" s="65">
        <v>4</v>
      </c>
      <c r="I28" s="65">
        <v>4</v>
      </c>
      <c r="J28" s="65">
        <v>4</v>
      </c>
      <c r="K28" s="65">
        <v>4</v>
      </c>
      <c r="L28" s="66">
        <f t="shared" si="0"/>
        <v>64</v>
      </c>
      <c r="M28" s="385"/>
      <c r="N28" s="278"/>
      <c r="O28" s="278"/>
      <c r="P28" s="44"/>
    </row>
    <row r="29" spans="2:16" ht="23.25" customHeight="1" x14ac:dyDescent="0.25">
      <c r="B29" s="42"/>
      <c r="C29" s="383"/>
      <c r="D29" s="384"/>
      <c r="E29" s="126" t="s">
        <v>148</v>
      </c>
      <c r="F29" s="127" t="s">
        <v>149</v>
      </c>
      <c r="G29" s="66">
        <v>8</v>
      </c>
      <c r="H29" s="65">
        <v>4</v>
      </c>
      <c r="I29" s="65">
        <v>4</v>
      </c>
      <c r="J29" s="65">
        <v>4</v>
      </c>
      <c r="K29" s="65">
        <v>4</v>
      </c>
      <c r="L29" s="66">
        <f t="shared" si="0"/>
        <v>128</v>
      </c>
      <c r="M29" s="385"/>
      <c r="N29" s="278"/>
      <c r="O29" s="278"/>
      <c r="P29" s="44"/>
    </row>
    <row r="30" spans="2:16" ht="27.75" customHeight="1" x14ac:dyDescent="0.25">
      <c r="B30" s="42"/>
      <c r="C30" s="128">
        <v>50</v>
      </c>
      <c r="D30" s="129" t="s">
        <v>175</v>
      </c>
      <c r="E30" s="126" t="s">
        <v>152</v>
      </c>
      <c r="F30" s="130" t="s">
        <v>176</v>
      </c>
      <c r="G30" s="66">
        <v>22</v>
      </c>
      <c r="H30" s="65">
        <v>4</v>
      </c>
      <c r="I30" s="65">
        <v>4</v>
      </c>
      <c r="J30" s="65">
        <v>4</v>
      </c>
      <c r="K30" s="65">
        <v>4</v>
      </c>
      <c r="L30" s="66">
        <f t="shared" si="0"/>
        <v>352</v>
      </c>
      <c r="M30" s="385"/>
      <c r="N30" s="278"/>
      <c r="O30" s="278"/>
      <c r="P30" s="44"/>
    </row>
    <row r="31" spans="2:16" ht="23.25" customHeight="1" x14ac:dyDescent="0.25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4"/>
    </row>
    <row r="32" spans="2:16" ht="24" customHeight="1" x14ac:dyDescent="0.25">
      <c r="B32" s="42"/>
      <c r="C32" s="278" t="s">
        <v>166</v>
      </c>
      <c r="D32" s="278"/>
      <c r="E32" s="284" t="s">
        <v>167</v>
      </c>
      <c r="F32" s="284"/>
      <c r="G32" s="278" t="s">
        <v>168</v>
      </c>
      <c r="H32" s="284" t="s">
        <v>169</v>
      </c>
      <c r="I32" s="284"/>
      <c r="J32" s="284"/>
      <c r="K32" s="284"/>
      <c r="L32" s="284" t="s">
        <v>170</v>
      </c>
      <c r="M32" s="284" t="s">
        <v>7</v>
      </c>
      <c r="N32" s="284" t="s">
        <v>172</v>
      </c>
      <c r="O32" s="284"/>
      <c r="P32" s="44"/>
    </row>
    <row r="33" spans="2:16" x14ac:dyDescent="0.25">
      <c r="B33" s="42"/>
      <c r="C33" s="279"/>
      <c r="D33" s="279"/>
      <c r="E33" s="284"/>
      <c r="F33" s="284"/>
      <c r="G33" s="278"/>
      <c r="H33" s="125" t="s">
        <v>109</v>
      </c>
      <c r="I33" s="125" t="s">
        <v>110</v>
      </c>
      <c r="J33" s="125" t="s">
        <v>173</v>
      </c>
      <c r="K33" s="125" t="s">
        <v>112</v>
      </c>
      <c r="L33" s="284"/>
      <c r="M33" s="284"/>
      <c r="N33" s="284"/>
      <c r="O33" s="284"/>
      <c r="P33" s="44"/>
    </row>
    <row r="34" spans="2:16" ht="22.5" customHeight="1" x14ac:dyDescent="0.25">
      <c r="B34" s="42"/>
      <c r="C34" s="287" t="s">
        <v>177</v>
      </c>
      <c r="D34" s="286"/>
      <c r="E34" s="131" t="s">
        <v>136</v>
      </c>
      <c r="F34" s="109" t="s">
        <v>138</v>
      </c>
      <c r="G34" s="132">
        <v>8</v>
      </c>
      <c r="H34" s="47">
        <v>4</v>
      </c>
      <c r="I34" s="47">
        <v>4</v>
      </c>
      <c r="J34" s="47">
        <v>4</v>
      </c>
      <c r="K34" s="47">
        <v>4</v>
      </c>
      <c r="L34" s="66">
        <f>G34*(SUM(H34:K34))</f>
        <v>128</v>
      </c>
      <c r="M34" s="385">
        <f>SUM(L34:L37)/$N$21*C37</f>
        <v>22</v>
      </c>
      <c r="N34" s="278" t="str">
        <f>IF(AND(SUM(H35:K35)=16,$M$34&gt;=14.5%),"TERAMPIL","BELUM TERAMPIL")</f>
        <v>BELUM TERAMPIL</v>
      </c>
      <c r="O34" s="278"/>
      <c r="P34" s="44"/>
    </row>
    <row r="35" spans="2:16" ht="22.5" customHeight="1" x14ac:dyDescent="0.25">
      <c r="B35" s="42"/>
      <c r="C35" s="383"/>
      <c r="D35" s="384"/>
      <c r="E35" s="131" t="s">
        <v>139</v>
      </c>
      <c r="F35" s="109" t="s">
        <v>141</v>
      </c>
      <c r="G35" s="132">
        <v>12</v>
      </c>
      <c r="H35" s="47">
        <v>4</v>
      </c>
      <c r="I35" s="47">
        <v>4</v>
      </c>
      <c r="J35" s="47">
        <v>0</v>
      </c>
      <c r="K35" s="47">
        <v>4</v>
      </c>
      <c r="L35" s="66">
        <f t="shared" ref="L35:L37" si="1">G35*(SUM(H35:K35))</f>
        <v>144</v>
      </c>
      <c r="M35" s="385"/>
      <c r="N35" s="278"/>
      <c r="O35" s="278"/>
      <c r="P35" s="44"/>
    </row>
    <row r="36" spans="2:16" ht="22.5" customHeight="1" x14ac:dyDescent="0.25">
      <c r="B36" s="42"/>
      <c r="C36" s="383"/>
      <c r="D36" s="384"/>
      <c r="E36" s="131" t="s">
        <v>144</v>
      </c>
      <c r="F36" s="109" t="s">
        <v>146</v>
      </c>
      <c r="G36" s="132">
        <v>1</v>
      </c>
      <c r="H36" s="47">
        <v>4</v>
      </c>
      <c r="I36" s="47">
        <v>4</v>
      </c>
      <c r="J36" s="47">
        <v>4</v>
      </c>
      <c r="K36" s="47">
        <v>4</v>
      </c>
      <c r="L36" s="66">
        <f t="shared" si="1"/>
        <v>16</v>
      </c>
      <c r="M36" s="385"/>
      <c r="N36" s="278"/>
      <c r="O36" s="278"/>
      <c r="P36" s="44"/>
    </row>
    <row r="37" spans="2:16" ht="22.5" customHeight="1" x14ac:dyDescent="0.25">
      <c r="B37" s="42"/>
      <c r="C37" s="133">
        <v>25</v>
      </c>
      <c r="D37" s="134" t="s">
        <v>175</v>
      </c>
      <c r="E37" s="131" t="s">
        <v>148</v>
      </c>
      <c r="F37" s="109" t="s">
        <v>150</v>
      </c>
      <c r="G37" s="132">
        <v>4</v>
      </c>
      <c r="H37" s="47">
        <v>4</v>
      </c>
      <c r="I37" s="47">
        <v>4</v>
      </c>
      <c r="J37" s="47">
        <v>4</v>
      </c>
      <c r="K37" s="47">
        <v>4</v>
      </c>
      <c r="L37" s="66">
        <f t="shared" si="1"/>
        <v>64</v>
      </c>
      <c r="M37" s="385"/>
      <c r="N37" s="278"/>
      <c r="O37" s="278"/>
      <c r="P37" s="44"/>
    </row>
    <row r="38" spans="2:16" ht="23.25" customHeight="1" x14ac:dyDescent="0.25"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4"/>
    </row>
    <row r="39" spans="2:16" x14ac:dyDescent="0.25">
      <c r="B39" s="42"/>
      <c r="C39" s="278" t="s">
        <v>166</v>
      </c>
      <c r="D39" s="278"/>
      <c r="E39" s="284" t="s">
        <v>167</v>
      </c>
      <c r="F39" s="284"/>
      <c r="G39" s="278" t="s">
        <v>168</v>
      </c>
      <c r="H39" s="284" t="s">
        <v>169</v>
      </c>
      <c r="I39" s="284"/>
      <c r="J39" s="284"/>
      <c r="K39" s="284"/>
      <c r="L39" s="284" t="s">
        <v>170</v>
      </c>
      <c r="M39" s="284" t="s">
        <v>7</v>
      </c>
      <c r="N39" s="284" t="s">
        <v>172</v>
      </c>
      <c r="O39" s="284"/>
      <c r="P39" s="44"/>
    </row>
    <row r="40" spans="2:16" x14ac:dyDescent="0.25">
      <c r="B40" s="42"/>
      <c r="C40" s="279"/>
      <c r="D40" s="279"/>
      <c r="E40" s="284"/>
      <c r="F40" s="284"/>
      <c r="G40" s="278"/>
      <c r="H40" s="125" t="s">
        <v>109</v>
      </c>
      <c r="I40" s="125" t="s">
        <v>110</v>
      </c>
      <c r="J40" s="125" t="s">
        <v>173</v>
      </c>
      <c r="K40" s="125" t="s">
        <v>112</v>
      </c>
      <c r="L40" s="284"/>
      <c r="M40" s="284"/>
      <c r="N40" s="284"/>
      <c r="O40" s="284"/>
      <c r="P40" s="44"/>
    </row>
    <row r="41" spans="2:16" ht="22.5" customHeight="1" x14ac:dyDescent="0.25">
      <c r="B41" s="42"/>
      <c r="C41" s="287" t="s">
        <v>178</v>
      </c>
      <c r="D41" s="286"/>
      <c r="E41" s="131" t="s">
        <v>136</v>
      </c>
      <c r="F41" s="109" t="s">
        <v>138</v>
      </c>
      <c r="G41" s="132">
        <v>8</v>
      </c>
      <c r="H41" s="47">
        <v>4</v>
      </c>
      <c r="I41" s="47">
        <v>4</v>
      </c>
      <c r="J41" s="47">
        <v>4</v>
      </c>
      <c r="K41" s="47">
        <v>4</v>
      </c>
      <c r="L41" s="66">
        <f>G41*(SUM(H41:K41))</f>
        <v>128</v>
      </c>
      <c r="M41" s="385">
        <f>SUM(L41:L46)/$O$22*C46</f>
        <v>25</v>
      </c>
      <c r="N41" s="278" t="str">
        <f>IF($M$41&gt;=14.5%,"TERAMPIL","BELUM TERAMPIL")</f>
        <v>TERAMPIL</v>
      </c>
      <c r="O41" s="278"/>
      <c r="P41" s="44"/>
    </row>
    <row r="42" spans="2:16" ht="22.5" customHeight="1" x14ac:dyDescent="0.25">
      <c r="B42" s="42"/>
      <c r="C42" s="383"/>
      <c r="D42" s="384"/>
      <c r="E42" s="131" t="s">
        <v>139</v>
      </c>
      <c r="F42" s="109" t="s">
        <v>142</v>
      </c>
      <c r="G42" s="132">
        <v>4</v>
      </c>
      <c r="H42" s="47">
        <v>4</v>
      </c>
      <c r="I42" s="47">
        <v>4</v>
      </c>
      <c r="J42" s="47">
        <v>4</v>
      </c>
      <c r="K42" s="47">
        <v>4</v>
      </c>
      <c r="L42" s="66">
        <f t="shared" ref="L42:L46" si="2">G42*(SUM(H42:K42))</f>
        <v>64</v>
      </c>
      <c r="M42" s="385"/>
      <c r="N42" s="278"/>
      <c r="O42" s="278"/>
      <c r="P42" s="44"/>
    </row>
    <row r="43" spans="2:16" ht="22.5" customHeight="1" x14ac:dyDescent="0.25">
      <c r="B43" s="42"/>
      <c r="C43" s="383"/>
      <c r="D43" s="384"/>
      <c r="E43" s="131" t="s">
        <v>144</v>
      </c>
      <c r="F43" s="109" t="s">
        <v>147</v>
      </c>
      <c r="G43" s="132">
        <v>4</v>
      </c>
      <c r="H43" s="47">
        <v>4</v>
      </c>
      <c r="I43" s="47">
        <v>4</v>
      </c>
      <c r="J43" s="47">
        <v>4</v>
      </c>
      <c r="K43" s="47">
        <v>4</v>
      </c>
      <c r="L43" s="66">
        <f t="shared" si="2"/>
        <v>64</v>
      </c>
      <c r="M43" s="385"/>
      <c r="N43" s="278"/>
      <c r="O43" s="278"/>
      <c r="P43" s="44"/>
    </row>
    <row r="44" spans="2:16" ht="22.5" customHeight="1" x14ac:dyDescent="0.25">
      <c r="B44" s="42"/>
      <c r="C44" s="383"/>
      <c r="D44" s="384"/>
      <c r="E44" s="131" t="s">
        <v>148</v>
      </c>
      <c r="F44" s="109" t="s">
        <v>151</v>
      </c>
      <c r="G44" s="132">
        <v>2</v>
      </c>
      <c r="H44" s="47">
        <v>4</v>
      </c>
      <c r="I44" s="47">
        <v>4</v>
      </c>
      <c r="J44" s="47">
        <v>4</v>
      </c>
      <c r="K44" s="47">
        <v>4</v>
      </c>
      <c r="L44" s="66">
        <f t="shared" si="2"/>
        <v>32</v>
      </c>
      <c r="M44" s="385"/>
      <c r="N44" s="278"/>
      <c r="O44" s="278"/>
      <c r="P44" s="44"/>
    </row>
    <row r="45" spans="2:16" ht="22.5" customHeight="1" x14ac:dyDescent="0.25">
      <c r="B45" s="42"/>
      <c r="C45" s="383"/>
      <c r="D45" s="384"/>
      <c r="E45" s="131" t="s">
        <v>152</v>
      </c>
      <c r="F45" s="109" t="s">
        <v>154</v>
      </c>
      <c r="G45" s="132">
        <v>4</v>
      </c>
      <c r="H45" s="47">
        <v>4</v>
      </c>
      <c r="I45" s="47">
        <v>4</v>
      </c>
      <c r="J45" s="47">
        <v>4</v>
      </c>
      <c r="K45" s="47">
        <v>4</v>
      </c>
      <c r="L45" s="66">
        <f t="shared" si="2"/>
        <v>64</v>
      </c>
      <c r="M45" s="385"/>
      <c r="N45" s="278"/>
      <c r="O45" s="278"/>
      <c r="P45" s="44"/>
    </row>
    <row r="46" spans="2:16" ht="22.5" customHeight="1" x14ac:dyDescent="0.25">
      <c r="B46" s="42"/>
      <c r="C46" s="133">
        <v>25</v>
      </c>
      <c r="D46" s="134" t="s">
        <v>175</v>
      </c>
      <c r="E46" s="131" t="s">
        <v>155</v>
      </c>
      <c r="F46" s="109" t="s">
        <v>156</v>
      </c>
      <c r="G46" s="132">
        <v>3</v>
      </c>
      <c r="H46" s="47">
        <v>4</v>
      </c>
      <c r="I46" s="47">
        <v>4</v>
      </c>
      <c r="J46" s="47">
        <v>4</v>
      </c>
      <c r="K46" s="47">
        <v>4</v>
      </c>
      <c r="L46" s="66">
        <f t="shared" si="2"/>
        <v>48</v>
      </c>
      <c r="M46" s="385"/>
      <c r="N46" s="278"/>
      <c r="O46" s="278"/>
      <c r="P46" s="44"/>
    </row>
    <row r="47" spans="2:16" ht="9.9499999999999993" customHeight="1" thickBot="1" x14ac:dyDescent="0.3">
      <c r="B47" s="52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5"/>
    </row>
    <row r="48" spans="2:16" ht="9.9499999999999993" customHeight="1" thickTop="1" x14ac:dyDescent="0.25"/>
    <row r="49" spans="2:16" ht="9.9499999999999993" customHeight="1" thickBot="1" x14ac:dyDescent="0.3"/>
    <row r="50" spans="2:16" ht="9.9499999999999993" customHeight="1" thickTop="1" thickBot="1" x14ac:dyDescent="0.3">
      <c r="B50" s="37"/>
      <c r="C50" s="137"/>
      <c r="D50" s="137"/>
      <c r="E50" s="137"/>
      <c r="F50" s="137"/>
      <c r="G50" s="137"/>
      <c r="H50" s="138"/>
      <c r="I50" s="138"/>
      <c r="J50" s="38"/>
      <c r="K50" s="38"/>
      <c r="L50" s="38"/>
      <c r="M50" s="38"/>
      <c r="N50" s="38"/>
      <c r="O50" s="38"/>
      <c r="P50" s="41"/>
    </row>
    <row r="51" spans="2:16" ht="16.5" customHeight="1" x14ac:dyDescent="0.25">
      <c r="B51" s="42"/>
      <c r="C51" s="139" t="s">
        <v>179</v>
      </c>
      <c r="D51" s="140"/>
      <c r="E51" s="140"/>
      <c r="F51" s="140"/>
      <c r="G51" s="140"/>
      <c r="H51" s="141"/>
      <c r="I51" s="141"/>
      <c r="J51" s="142"/>
      <c r="K51" s="142"/>
      <c r="L51" s="142"/>
      <c r="M51" s="142"/>
      <c r="N51" s="142"/>
      <c r="O51" s="143"/>
      <c r="P51" s="44"/>
    </row>
    <row r="52" spans="2:16" ht="9.9499999999999993" customHeight="1" x14ac:dyDescent="0.25">
      <c r="B52" s="42"/>
      <c r="C52" s="144"/>
      <c r="D52" s="145"/>
      <c r="E52" s="145"/>
      <c r="F52" s="145"/>
      <c r="G52" s="145"/>
      <c r="H52" s="146"/>
      <c r="I52" s="146"/>
      <c r="J52" s="43"/>
      <c r="K52" s="43"/>
      <c r="L52" s="43"/>
      <c r="M52" s="43"/>
      <c r="N52" s="43"/>
      <c r="O52" s="147"/>
      <c r="P52" s="44"/>
    </row>
    <row r="53" spans="2:16" ht="23.1" customHeight="1" x14ac:dyDescent="0.25">
      <c r="B53" s="42"/>
      <c r="C53" s="144"/>
      <c r="D53" s="148" t="s">
        <v>180</v>
      </c>
      <c r="E53" s="386">
        <f>SUM(M26,M34,M41)</f>
        <v>97</v>
      </c>
      <c r="F53" s="386"/>
      <c r="G53" s="145"/>
      <c r="H53" s="387" t="s">
        <v>22</v>
      </c>
      <c r="I53" s="387"/>
      <c r="J53" s="387"/>
      <c r="K53" s="387"/>
      <c r="L53" s="388" t="str">
        <f>IF(AND($N$26="TERAMPIL",$N$34="TERAMPIL",$N$41="TERAMPIL"),"TERAMPIL","BELUM TERAMPIL")</f>
        <v>BELUM TERAMPIL</v>
      </c>
      <c r="M53" s="389"/>
      <c r="N53" s="390"/>
      <c r="O53" s="150"/>
      <c r="P53" s="44"/>
    </row>
    <row r="54" spans="2:16" ht="9.9499999999999993" customHeight="1" thickBot="1" x14ac:dyDescent="0.3">
      <c r="B54" s="42"/>
      <c r="C54" s="151"/>
      <c r="D54" s="152"/>
      <c r="E54" s="152"/>
      <c r="F54" s="152"/>
      <c r="G54" s="152"/>
      <c r="H54" s="153"/>
      <c r="I54" s="153"/>
      <c r="J54" s="154"/>
      <c r="K54" s="154"/>
      <c r="L54" s="154"/>
      <c r="M54" s="154"/>
      <c r="N54" s="154"/>
      <c r="O54" s="155"/>
      <c r="P54" s="44"/>
    </row>
    <row r="55" spans="2:16" ht="9.9499999999999993" customHeight="1" x14ac:dyDescent="0.25">
      <c r="B55" s="42"/>
      <c r="C55" s="145"/>
      <c r="D55" s="145"/>
      <c r="E55" s="145"/>
      <c r="F55" s="145"/>
      <c r="G55" s="145"/>
      <c r="H55" s="146"/>
      <c r="I55" s="146"/>
      <c r="J55" s="43"/>
      <c r="K55" s="43"/>
      <c r="L55" s="43"/>
      <c r="M55" s="43"/>
      <c r="N55" s="43"/>
      <c r="O55" s="43"/>
      <c r="P55" s="44"/>
    </row>
    <row r="56" spans="2:16" ht="15.75" x14ac:dyDescent="0.25">
      <c r="B56" s="42"/>
      <c r="C56" s="116" t="s">
        <v>181</v>
      </c>
      <c r="D56" s="156"/>
      <c r="E56" s="156"/>
      <c r="F56" s="156"/>
      <c r="G56" s="156"/>
      <c r="H56" s="43"/>
      <c r="I56" s="43"/>
      <c r="J56" s="43"/>
      <c r="K56" s="43"/>
      <c r="L56" s="43"/>
      <c r="M56" s="43"/>
      <c r="N56" s="43"/>
      <c r="O56" s="43"/>
      <c r="P56" s="44"/>
    </row>
    <row r="57" spans="2:16" ht="9.9499999999999993" customHeight="1" x14ac:dyDescent="0.25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4"/>
    </row>
    <row r="58" spans="2:16" ht="9.9499999999999993" customHeight="1" x14ac:dyDescent="0.25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4"/>
    </row>
    <row r="59" spans="2:16" ht="9.9499999999999993" customHeight="1" x14ac:dyDescent="0.25"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4"/>
    </row>
    <row r="60" spans="2:16" ht="9.9499999999999993" customHeight="1" x14ac:dyDescent="0.25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4"/>
    </row>
    <row r="61" spans="2:16" x14ac:dyDescent="0.25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4"/>
    </row>
    <row r="62" spans="2:16" x14ac:dyDescent="0.25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4"/>
    </row>
    <row r="63" spans="2:16" x14ac:dyDescent="0.25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4"/>
    </row>
    <row r="64" spans="2:16" ht="15.75" thickBot="1" x14ac:dyDescent="0.3">
      <c r="B64" s="42"/>
      <c r="C64" s="157"/>
      <c r="D64" s="157"/>
      <c r="E64" s="157"/>
      <c r="F64" s="157"/>
      <c r="G64" s="43"/>
      <c r="H64" s="43"/>
      <c r="I64" s="157"/>
      <c r="J64" s="157"/>
      <c r="K64" s="157"/>
      <c r="L64" s="157"/>
      <c r="M64" s="157"/>
      <c r="N64" s="157"/>
      <c r="O64" s="43"/>
      <c r="P64" s="44"/>
    </row>
    <row r="65" spans="2:16" x14ac:dyDescent="0.25">
      <c r="B65" s="42"/>
      <c r="C65" s="43" t="s">
        <v>100</v>
      </c>
      <c r="D65" s="43"/>
      <c r="E65" s="43"/>
      <c r="F65" s="43"/>
      <c r="G65" s="43"/>
      <c r="H65" s="43"/>
      <c r="I65" s="43" t="s">
        <v>101</v>
      </c>
      <c r="J65" s="43"/>
      <c r="K65" s="43"/>
      <c r="L65" s="43"/>
      <c r="M65" s="43"/>
      <c r="N65" s="43"/>
      <c r="O65" s="43"/>
      <c r="P65" s="44"/>
    </row>
    <row r="66" spans="2:16" x14ac:dyDescent="0.25">
      <c r="B66" s="42"/>
      <c r="C66" s="269"/>
      <c r="D66" s="269"/>
      <c r="E66" s="269"/>
      <c r="F66" s="269"/>
      <c r="G66" s="120"/>
      <c r="H66" s="43"/>
      <c r="I66" s="269"/>
      <c r="J66" s="269"/>
      <c r="K66" s="269"/>
      <c r="L66" s="269"/>
      <c r="M66" s="269"/>
      <c r="N66" s="269"/>
      <c r="O66" s="43"/>
      <c r="P66" s="44"/>
    </row>
    <row r="67" spans="2:16" x14ac:dyDescent="0.25">
      <c r="B67" s="42"/>
      <c r="C67" s="43" t="s">
        <v>102</v>
      </c>
      <c r="D67" s="43"/>
      <c r="E67" s="43"/>
      <c r="F67" s="43"/>
      <c r="G67" s="43"/>
      <c r="H67" s="43"/>
      <c r="I67" s="43" t="s">
        <v>103</v>
      </c>
      <c r="J67" s="43"/>
      <c r="K67" s="43"/>
      <c r="L67" s="43"/>
      <c r="M67" s="43"/>
      <c r="N67" s="43"/>
      <c r="O67" s="43"/>
      <c r="P67" s="44"/>
    </row>
    <row r="68" spans="2:16" x14ac:dyDescent="0.25">
      <c r="B68" s="42"/>
      <c r="C68" s="269"/>
      <c r="D68" s="269"/>
      <c r="E68" s="269"/>
      <c r="F68" s="269"/>
      <c r="G68" s="120"/>
      <c r="H68" s="43"/>
      <c r="I68" s="269"/>
      <c r="J68" s="269"/>
      <c r="K68" s="269"/>
      <c r="L68" s="269"/>
      <c r="M68" s="269"/>
      <c r="N68" s="269"/>
      <c r="O68" s="43"/>
      <c r="P68" s="44"/>
    </row>
    <row r="69" spans="2:16" x14ac:dyDescent="0.25">
      <c r="B69" s="42"/>
      <c r="C69" s="48" t="s">
        <v>19</v>
      </c>
      <c r="D69" s="120"/>
      <c r="E69" s="120"/>
      <c r="F69" s="120"/>
      <c r="G69" s="120"/>
      <c r="H69" s="43"/>
      <c r="I69" s="48" t="s">
        <v>19</v>
      </c>
      <c r="J69" s="120"/>
      <c r="K69" s="120"/>
      <c r="L69" s="43"/>
      <c r="M69" s="43"/>
      <c r="N69" s="43"/>
      <c r="O69" s="43"/>
      <c r="P69" s="44"/>
    </row>
    <row r="70" spans="2:16" x14ac:dyDescent="0.25">
      <c r="B70" s="42"/>
      <c r="C70" s="269"/>
      <c r="D70" s="269"/>
      <c r="E70" s="269"/>
      <c r="F70" s="269"/>
      <c r="G70" s="120"/>
      <c r="H70" s="43"/>
      <c r="I70" s="269"/>
      <c r="J70" s="269"/>
      <c r="K70" s="269"/>
      <c r="L70" s="269"/>
      <c r="M70" s="269"/>
      <c r="N70" s="269"/>
      <c r="O70" s="43"/>
      <c r="P70" s="44"/>
    </row>
    <row r="71" spans="2:16" x14ac:dyDescent="0.25">
      <c r="B71" s="42"/>
      <c r="C71" s="43" t="s">
        <v>104</v>
      </c>
      <c r="D71" s="43"/>
      <c r="E71" s="43"/>
      <c r="F71" s="43"/>
      <c r="G71" s="43"/>
      <c r="H71" s="43"/>
      <c r="I71" s="43" t="s">
        <v>104</v>
      </c>
      <c r="J71" s="43"/>
      <c r="K71" s="43"/>
      <c r="L71" s="43"/>
      <c r="M71" s="43"/>
      <c r="N71" s="43"/>
      <c r="O71" s="43"/>
      <c r="P71" s="44"/>
    </row>
    <row r="72" spans="2:16" x14ac:dyDescent="0.25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4"/>
    </row>
    <row r="73" spans="2:16" x14ac:dyDescent="0.25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4"/>
    </row>
    <row r="74" spans="2:16" x14ac:dyDescent="0.25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4"/>
    </row>
    <row r="75" spans="2:16" x14ac:dyDescent="0.25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4"/>
    </row>
    <row r="76" spans="2:16" x14ac:dyDescent="0.25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4"/>
    </row>
    <row r="77" spans="2:16" x14ac:dyDescent="0.25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4"/>
    </row>
    <row r="78" spans="2:16" x14ac:dyDescent="0.25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4"/>
    </row>
    <row r="79" spans="2:16" x14ac:dyDescent="0.25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4"/>
    </row>
    <row r="80" spans="2:16" x14ac:dyDescent="0.25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4"/>
    </row>
    <row r="81" spans="2:16" x14ac:dyDescent="0.25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4"/>
    </row>
    <row r="82" spans="2:16" x14ac:dyDescent="0.25"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4"/>
    </row>
    <row r="83" spans="2:16" x14ac:dyDescent="0.25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4"/>
    </row>
    <row r="84" spans="2:16" x14ac:dyDescent="0.25"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4"/>
    </row>
    <row r="85" spans="2:16" x14ac:dyDescent="0.25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4"/>
    </row>
    <row r="86" spans="2:16" ht="15.75" thickBot="1" x14ac:dyDescent="0.3">
      <c r="B86" s="42"/>
      <c r="C86" s="157"/>
      <c r="D86" s="157"/>
      <c r="E86" s="157"/>
      <c r="F86" s="157"/>
      <c r="G86" s="43"/>
      <c r="H86" s="43"/>
      <c r="I86" s="157"/>
      <c r="J86" s="157"/>
      <c r="K86" s="157"/>
      <c r="L86" s="157"/>
      <c r="M86" s="157"/>
      <c r="N86" s="157"/>
      <c r="O86" s="43"/>
      <c r="P86" s="44"/>
    </row>
    <row r="87" spans="2:16" x14ac:dyDescent="0.25">
      <c r="B87" s="42"/>
      <c r="C87" s="43" t="s">
        <v>105</v>
      </c>
      <c r="D87" s="43"/>
      <c r="E87" s="43"/>
      <c r="F87" s="43"/>
      <c r="G87" s="43"/>
      <c r="H87" s="43"/>
      <c r="I87" s="43" t="s">
        <v>106</v>
      </c>
      <c r="J87" s="43"/>
      <c r="K87" s="43"/>
      <c r="L87" s="43"/>
      <c r="M87" s="43"/>
      <c r="N87" s="43"/>
      <c r="O87" s="43"/>
      <c r="P87" s="44"/>
    </row>
    <row r="88" spans="2:16" x14ac:dyDescent="0.25">
      <c r="B88" s="42"/>
      <c r="C88" s="269"/>
      <c r="D88" s="269"/>
      <c r="E88" s="269"/>
      <c r="F88" s="269"/>
      <c r="G88" s="43"/>
      <c r="H88" s="43"/>
      <c r="I88" s="269"/>
      <c r="J88" s="269"/>
      <c r="K88" s="269"/>
      <c r="L88" s="269"/>
      <c r="M88" s="269"/>
      <c r="N88" s="269"/>
      <c r="O88" s="43"/>
      <c r="P88" s="44"/>
    </row>
    <row r="89" spans="2:16" x14ac:dyDescent="0.25">
      <c r="B89" s="42"/>
      <c r="C89" s="43" t="s">
        <v>103</v>
      </c>
      <c r="D89" s="43"/>
      <c r="E89" s="43"/>
      <c r="F89" s="43"/>
      <c r="G89" s="43"/>
      <c r="H89" s="43"/>
      <c r="I89" s="43" t="s">
        <v>103</v>
      </c>
      <c r="J89" s="43"/>
      <c r="K89" s="43"/>
      <c r="L89" s="43"/>
      <c r="M89" s="43"/>
      <c r="N89" s="43"/>
      <c r="O89" s="43"/>
      <c r="P89" s="44"/>
    </row>
    <row r="90" spans="2:16" x14ac:dyDescent="0.25">
      <c r="B90" s="42"/>
      <c r="C90" s="269"/>
      <c r="D90" s="269"/>
      <c r="E90" s="269"/>
      <c r="F90" s="269"/>
      <c r="G90" s="43"/>
      <c r="H90" s="43"/>
      <c r="I90" s="269"/>
      <c r="J90" s="269"/>
      <c r="K90" s="269"/>
      <c r="L90" s="269"/>
      <c r="M90" s="269"/>
      <c r="N90" s="269"/>
      <c r="O90" s="43"/>
      <c r="P90" s="44"/>
    </row>
    <row r="91" spans="2:16" x14ac:dyDescent="0.25">
      <c r="B91" s="42"/>
      <c r="C91" s="43" t="s">
        <v>19</v>
      </c>
      <c r="D91" s="43"/>
      <c r="E91" s="43"/>
      <c r="F91" s="43"/>
      <c r="G91" s="43"/>
      <c r="H91" s="43"/>
      <c r="I91" s="43" t="s">
        <v>19</v>
      </c>
      <c r="J91" s="43"/>
      <c r="K91" s="43"/>
      <c r="L91" s="43"/>
      <c r="M91" s="43"/>
      <c r="N91" s="43"/>
      <c r="O91" s="43"/>
      <c r="P91" s="44"/>
    </row>
    <row r="92" spans="2:16" x14ac:dyDescent="0.25">
      <c r="B92" s="42"/>
      <c r="C92" s="269"/>
      <c r="D92" s="269"/>
      <c r="E92" s="269"/>
      <c r="F92" s="269"/>
      <c r="G92" s="43"/>
      <c r="H92" s="43"/>
      <c r="I92" s="269"/>
      <c r="J92" s="269"/>
      <c r="K92" s="269"/>
      <c r="L92" s="269"/>
      <c r="M92" s="269"/>
      <c r="N92" s="269"/>
      <c r="O92" s="43"/>
      <c r="P92" s="44"/>
    </row>
    <row r="93" spans="2:16" x14ac:dyDescent="0.25">
      <c r="B93" s="42"/>
      <c r="C93" s="43" t="s">
        <v>104</v>
      </c>
      <c r="D93" s="43"/>
      <c r="E93" s="43"/>
      <c r="F93" s="43"/>
      <c r="G93" s="43"/>
      <c r="H93" s="43"/>
      <c r="I93" s="43" t="s">
        <v>104</v>
      </c>
      <c r="J93" s="43"/>
      <c r="K93" s="43"/>
      <c r="L93" s="43"/>
      <c r="M93" s="43"/>
      <c r="N93" s="43"/>
      <c r="O93" s="43"/>
      <c r="P93" s="44"/>
    </row>
    <row r="94" spans="2:16" x14ac:dyDescent="0.25"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4"/>
    </row>
    <row r="95" spans="2:16" x14ac:dyDescent="0.25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4"/>
    </row>
    <row r="96" spans="2:16" x14ac:dyDescent="0.25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4"/>
    </row>
    <row r="97" spans="2:16" x14ac:dyDescent="0.25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4"/>
    </row>
    <row r="98" spans="2:16" x14ac:dyDescent="0.25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4"/>
    </row>
    <row r="99" spans="2:16" x14ac:dyDescent="0.25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4"/>
    </row>
    <row r="100" spans="2:16" x14ac:dyDescent="0.25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4"/>
    </row>
    <row r="101" spans="2:16" x14ac:dyDescent="0.25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4"/>
    </row>
    <row r="102" spans="2:16" x14ac:dyDescent="0.25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4"/>
    </row>
    <row r="103" spans="2:16" x14ac:dyDescent="0.25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4"/>
    </row>
    <row r="104" spans="2:16" x14ac:dyDescent="0.25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4"/>
    </row>
    <row r="105" spans="2:16" ht="15.75" thickBot="1" x14ac:dyDescent="0.3">
      <c r="B105" s="52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5"/>
    </row>
    <row r="106" spans="2:16" ht="15.75" thickTop="1" x14ac:dyDescent="0.25"/>
  </sheetData>
  <sheetProtection algorithmName="SHA-512" hashValue="sjoqbihVlhfV/++/g8RSDfQ4NDsBd4UVuJ5Sg38/H9IYvtwMWTZiVDgA2OUuJR9AT/kk9mqJuyDfsO52wpV3/w==" saltValue="INKn9AX0sl7xAuqAYUSsWg==" spinCount="100000" sheet="1" objects="1" scenarios="1" selectLockedCells="1"/>
  <mergeCells count="63">
    <mergeCell ref="C90:F90"/>
    <mergeCell ref="I90:N90"/>
    <mergeCell ref="C92:F92"/>
    <mergeCell ref="I92:N92"/>
    <mergeCell ref="C68:F68"/>
    <mergeCell ref="I68:N68"/>
    <mergeCell ref="C70:F70"/>
    <mergeCell ref="I70:N70"/>
    <mergeCell ref="C88:F88"/>
    <mergeCell ref="I88:N88"/>
    <mergeCell ref="C41:D45"/>
    <mergeCell ref="M41:M46"/>
    <mergeCell ref="N41:O46"/>
    <mergeCell ref="C66:F66"/>
    <mergeCell ref="I66:N66"/>
    <mergeCell ref="E53:F53"/>
    <mergeCell ref="H53:K53"/>
    <mergeCell ref="L53:N53"/>
    <mergeCell ref="M32:M33"/>
    <mergeCell ref="N32:O33"/>
    <mergeCell ref="M39:M40"/>
    <mergeCell ref="N39:O40"/>
    <mergeCell ref="C34:D36"/>
    <mergeCell ref="M34:M37"/>
    <mergeCell ref="N34:O37"/>
    <mergeCell ref="C39:D40"/>
    <mergeCell ref="E39:F40"/>
    <mergeCell ref="G39:G40"/>
    <mergeCell ref="H39:K39"/>
    <mergeCell ref="L39:L40"/>
    <mergeCell ref="C32:D33"/>
    <mergeCell ref="E32:F33"/>
    <mergeCell ref="G32:G33"/>
    <mergeCell ref="H32:K32"/>
    <mergeCell ref="L32:L33"/>
    <mergeCell ref="C13:E13"/>
    <mergeCell ref="F13:J13"/>
    <mergeCell ref="C14:E14"/>
    <mergeCell ref="F14:J14"/>
    <mergeCell ref="L16:N16"/>
    <mergeCell ref="M24:M25"/>
    <mergeCell ref="N24:O25"/>
    <mergeCell ref="C26:D29"/>
    <mergeCell ref="M26:M30"/>
    <mergeCell ref="N26:O30"/>
    <mergeCell ref="C24:D25"/>
    <mergeCell ref="E24:F25"/>
    <mergeCell ref="G24:G25"/>
    <mergeCell ref="H24:K24"/>
    <mergeCell ref="L24:L25"/>
    <mergeCell ref="C10:E10"/>
    <mergeCell ref="F10:J10"/>
    <mergeCell ref="K10:O12"/>
    <mergeCell ref="C11:E11"/>
    <mergeCell ref="F11:J11"/>
    <mergeCell ref="C12:E12"/>
    <mergeCell ref="F12:J12"/>
    <mergeCell ref="C3:O3"/>
    <mergeCell ref="C7:E7"/>
    <mergeCell ref="F7:O7"/>
    <mergeCell ref="C8:E8"/>
    <mergeCell ref="F8:O9"/>
    <mergeCell ref="C9:E9"/>
  </mergeCells>
  <dataValidations count="2">
    <dataValidation type="whole" allowBlank="1" showInputMessage="1" showErrorMessage="1" sqref="H26:K29 H36:K37 H34:K34 H41:K46" xr:uid="{B0DFC64D-A865-4FFC-9211-790441D24B51}">
      <formula1>0</formula1>
      <formula2>4</formula2>
    </dataValidation>
    <dataValidation type="list" allowBlank="1" showInputMessage="1" showErrorMessage="1" sqref="H30:K30 H35:K35" xr:uid="{A915F4BA-27CA-48EB-8CB8-D8629555A4F7}">
      <formula1>"0,4"</formula1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8" min="1" max="15" man="1"/>
  </rowBreaks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3EB9E-F8CB-4189-9B98-FBD85378AF85}">
  <dimension ref="B1:P106"/>
  <sheetViews>
    <sheetView topLeftCell="A43" zoomScaleNormal="100" zoomScaleSheetLayoutView="100" workbookViewId="0">
      <selection activeCell="Y15" sqref="Y15"/>
    </sheetView>
  </sheetViews>
  <sheetFormatPr defaultColWidth="9.140625" defaultRowHeight="15" x14ac:dyDescent="0.25"/>
  <cols>
    <col min="2" max="2" width="3.42578125" customWidth="1"/>
    <col min="3" max="3" width="3.5703125" customWidth="1"/>
    <col min="4" max="4" width="12.85546875" customWidth="1"/>
    <col min="5" max="5" width="3.7109375" customWidth="1"/>
    <col min="6" max="6" width="18.42578125" customWidth="1"/>
    <col min="7" max="7" width="11.7109375" customWidth="1"/>
    <col min="8" max="11" width="4.28515625" customWidth="1"/>
    <col min="12" max="12" width="10.5703125" customWidth="1"/>
    <col min="13" max="13" width="8.42578125" customWidth="1"/>
    <col min="14" max="14" width="8.7109375" customWidth="1"/>
    <col min="15" max="15" width="4.42578125" customWidth="1"/>
    <col min="16" max="16" width="3.85546875" customWidth="1"/>
  </cols>
  <sheetData>
    <row r="1" spans="2:16" ht="15.75" thickBot="1" x14ac:dyDescent="0.3"/>
    <row r="2" spans="2:16" ht="15.75" thickTop="1" x14ac:dyDescent="0.25"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94" t="s">
        <v>158</v>
      </c>
    </row>
    <row r="3" spans="2:16" ht="15.75" x14ac:dyDescent="0.25">
      <c r="B3" s="42"/>
      <c r="C3" s="368" t="s">
        <v>159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44"/>
    </row>
    <row r="4" spans="2:16" ht="9.9499999999999993" customHeight="1" x14ac:dyDescent="0.25">
      <c r="B4" s="42"/>
      <c r="C4" s="115"/>
      <c r="D4" s="115"/>
      <c r="E4" s="115"/>
      <c r="F4" s="115"/>
      <c r="G4" s="115"/>
      <c r="H4" s="43"/>
      <c r="I4" s="43"/>
      <c r="J4" s="43"/>
      <c r="K4" s="43"/>
      <c r="L4" s="43"/>
      <c r="M4" s="43"/>
      <c r="N4" s="43"/>
      <c r="O4" s="43"/>
      <c r="P4" s="44"/>
    </row>
    <row r="5" spans="2:16" x14ac:dyDescent="0.25">
      <c r="B5" s="42"/>
      <c r="C5" s="116" t="s">
        <v>79</v>
      </c>
      <c r="D5" s="102"/>
      <c r="E5" s="102"/>
      <c r="F5" s="102"/>
      <c r="G5" s="102"/>
      <c r="H5" s="43"/>
      <c r="I5" s="43"/>
      <c r="J5" s="43"/>
      <c r="K5" s="43"/>
      <c r="L5" s="43"/>
      <c r="M5" s="43"/>
      <c r="N5" s="43"/>
      <c r="O5" s="43"/>
      <c r="P5" s="44"/>
    </row>
    <row r="6" spans="2:16" ht="9.6" customHeight="1" thickBot="1" x14ac:dyDescent="0.3">
      <c r="B6" s="42"/>
      <c r="C6" s="102"/>
      <c r="D6" s="102"/>
      <c r="E6" s="102"/>
      <c r="F6" s="102"/>
      <c r="G6" s="102"/>
      <c r="H6" s="43"/>
      <c r="I6" s="43"/>
      <c r="J6" s="43"/>
      <c r="K6" s="43"/>
      <c r="L6" s="43"/>
      <c r="M6" s="43"/>
      <c r="N6" s="43"/>
      <c r="O6" s="43"/>
      <c r="P6" s="44"/>
    </row>
    <row r="7" spans="2:16" ht="23.25" customHeight="1" thickBot="1" x14ac:dyDescent="0.3">
      <c r="B7" s="42"/>
      <c r="C7" s="369" t="s">
        <v>80</v>
      </c>
      <c r="D7" s="370"/>
      <c r="E7" s="371"/>
      <c r="F7" s="301"/>
      <c r="G7" s="302"/>
      <c r="H7" s="302"/>
      <c r="I7" s="302"/>
      <c r="J7" s="302"/>
      <c r="K7" s="302"/>
      <c r="L7" s="302"/>
      <c r="M7" s="302"/>
      <c r="N7" s="302"/>
      <c r="O7" s="302"/>
      <c r="P7" s="44"/>
    </row>
    <row r="8" spans="2:16" ht="13.5" customHeight="1" x14ac:dyDescent="0.25">
      <c r="B8" s="42"/>
      <c r="C8" s="372" t="s">
        <v>81</v>
      </c>
      <c r="D8" s="373"/>
      <c r="E8" s="374"/>
      <c r="F8" s="301"/>
      <c r="G8" s="302"/>
      <c r="H8" s="302"/>
      <c r="I8" s="302"/>
      <c r="J8" s="302"/>
      <c r="K8" s="302"/>
      <c r="L8" s="302"/>
      <c r="M8" s="302"/>
      <c r="N8" s="302"/>
      <c r="O8" s="302"/>
      <c r="P8" s="44"/>
    </row>
    <row r="9" spans="2:16" ht="15.75" thickBot="1" x14ac:dyDescent="0.3">
      <c r="B9" s="42"/>
      <c r="C9" s="375" t="s">
        <v>82</v>
      </c>
      <c r="D9" s="376"/>
      <c r="E9" s="377"/>
      <c r="F9" s="301"/>
      <c r="G9" s="302"/>
      <c r="H9" s="302"/>
      <c r="I9" s="302"/>
      <c r="J9" s="302"/>
      <c r="K9" s="302"/>
      <c r="L9" s="302"/>
      <c r="M9" s="302"/>
      <c r="N9" s="302"/>
      <c r="O9" s="302"/>
      <c r="P9" s="44"/>
    </row>
    <row r="10" spans="2:16" ht="26.25" customHeight="1" thickBot="1" x14ac:dyDescent="0.3">
      <c r="B10" s="42"/>
      <c r="C10" s="378" t="s">
        <v>83</v>
      </c>
      <c r="D10" s="379"/>
      <c r="E10" s="380"/>
      <c r="F10" s="313"/>
      <c r="G10" s="314"/>
      <c r="H10" s="314"/>
      <c r="I10" s="314"/>
      <c r="J10" s="314"/>
      <c r="K10" s="381" t="s">
        <v>84</v>
      </c>
      <c r="L10" s="382"/>
      <c r="M10" s="382"/>
      <c r="N10" s="382"/>
      <c r="O10" s="382"/>
      <c r="P10" s="44"/>
    </row>
    <row r="11" spans="2:16" ht="26.25" customHeight="1" thickBot="1" x14ac:dyDescent="0.3">
      <c r="B11" s="42"/>
      <c r="C11" s="378" t="s">
        <v>85</v>
      </c>
      <c r="D11" s="379"/>
      <c r="E11" s="380"/>
      <c r="F11" s="317"/>
      <c r="G11" s="318"/>
      <c r="H11" s="318"/>
      <c r="I11" s="318"/>
      <c r="J11" s="318"/>
      <c r="K11" s="381"/>
      <c r="L11" s="382"/>
      <c r="M11" s="382"/>
      <c r="N11" s="382"/>
      <c r="O11" s="382"/>
      <c r="P11" s="44"/>
    </row>
    <row r="12" spans="2:16" ht="26.25" customHeight="1" thickBot="1" x14ac:dyDescent="0.3">
      <c r="B12" s="42"/>
      <c r="C12" s="378" t="s">
        <v>86</v>
      </c>
      <c r="D12" s="379"/>
      <c r="E12" s="380"/>
      <c r="F12" s="317"/>
      <c r="G12" s="318"/>
      <c r="H12" s="318"/>
      <c r="I12" s="318"/>
      <c r="J12" s="318"/>
      <c r="K12" s="381"/>
      <c r="L12" s="382"/>
      <c r="M12" s="382"/>
      <c r="N12" s="382"/>
      <c r="O12" s="382"/>
      <c r="P12" s="44"/>
    </row>
    <row r="13" spans="2:16" ht="26.25" customHeight="1" thickBot="1" x14ac:dyDescent="0.3">
      <c r="B13" s="42"/>
      <c r="C13" s="378" t="s">
        <v>87</v>
      </c>
      <c r="D13" s="379"/>
      <c r="E13" s="380"/>
      <c r="F13" s="317"/>
      <c r="G13" s="318"/>
      <c r="H13" s="318"/>
      <c r="I13" s="318"/>
      <c r="J13" s="318"/>
      <c r="K13" s="43"/>
      <c r="L13" s="43"/>
      <c r="M13" s="43"/>
      <c r="N13" s="117"/>
      <c r="O13" s="117"/>
      <c r="P13" s="44"/>
    </row>
    <row r="14" spans="2:16" ht="26.25" customHeight="1" thickBot="1" x14ac:dyDescent="0.3">
      <c r="B14" s="42"/>
      <c r="C14" s="378" t="s">
        <v>160</v>
      </c>
      <c r="D14" s="379"/>
      <c r="E14" s="380"/>
      <c r="F14" s="317"/>
      <c r="G14" s="318"/>
      <c r="H14" s="318"/>
      <c r="I14" s="318"/>
      <c r="J14" s="318"/>
      <c r="K14" s="43"/>
      <c r="L14" s="43"/>
      <c r="M14" s="43"/>
      <c r="N14" s="118"/>
      <c r="O14" s="118"/>
      <c r="P14" s="44"/>
    </row>
    <row r="15" spans="2:16" ht="10.5" customHeight="1" x14ac:dyDescent="0.25">
      <c r="B15" s="42"/>
      <c r="C15" s="119"/>
      <c r="D15" s="119"/>
      <c r="E15" s="119"/>
      <c r="F15" s="119"/>
      <c r="G15" s="119"/>
      <c r="H15" s="119"/>
      <c r="I15" s="119"/>
      <c r="J15" s="119"/>
      <c r="K15" s="43" t="s">
        <v>89</v>
      </c>
      <c r="L15" s="119"/>
      <c r="M15" s="119"/>
      <c r="N15" s="119"/>
      <c r="O15" s="119"/>
      <c r="P15" s="44"/>
    </row>
    <row r="16" spans="2:16" x14ac:dyDescent="0.25">
      <c r="B16" s="42"/>
      <c r="C16" s="119"/>
      <c r="D16" s="119"/>
      <c r="E16" s="119"/>
      <c r="F16" s="119"/>
      <c r="G16" s="119"/>
      <c r="H16" s="119"/>
      <c r="I16" s="119"/>
      <c r="J16" s="119"/>
      <c r="K16" s="43"/>
      <c r="L16" s="189" t="s">
        <v>90</v>
      </c>
      <c r="M16" s="189"/>
      <c r="N16" s="189"/>
      <c r="O16" s="119"/>
      <c r="P16" s="44"/>
    </row>
    <row r="17" spans="2:16" ht="9.9499999999999993" customHeight="1" x14ac:dyDescent="0.25">
      <c r="B17" s="42"/>
      <c r="C17" s="119"/>
      <c r="D17" s="119"/>
      <c r="E17" s="119"/>
      <c r="F17" s="119"/>
      <c r="G17" s="119"/>
      <c r="H17" s="119"/>
      <c r="I17" s="119"/>
      <c r="J17" s="119"/>
      <c r="K17" s="43"/>
      <c r="L17" s="119"/>
      <c r="M17" s="119"/>
      <c r="N17" s="119"/>
      <c r="O17" s="119"/>
      <c r="P17" s="44"/>
    </row>
    <row r="18" spans="2:16" x14ac:dyDescent="0.25">
      <c r="B18" s="42"/>
      <c r="C18" s="116" t="s">
        <v>161</v>
      </c>
      <c r="D18" s="102"/>
      <c r="E18" s="102"/>
      <c r="F18" s="102"/>
      <c r="G18" s="102"/>
      <c r="H18" s="43"/>
      <c r="I18" s="43"/>
      <c r="J18" s="43"/>
      <c r="K18" s="43"/>
      <c r="L18" s="43"/>
      <c r="M18" s="43"/>
      <c r="N18" s="43"/>
      <c r="O18" s="120"/>
      <c r="P18" s="44"/>
    </row>
    <row r="19" spans="2:16" x14ac:dyDescent="0.25">
      <c r="B19" s="42"/>
      <c r="C19" s="116"/>
      <c r="D19" s="102"/>
      <c r="E19" s="102"/>
      <c r="F19" s="102"/>
      <c r="G19" s="102"/>
      <c r="H19" s="43"/>
      <c r="I19" s="43"/>
      <c r="J19" s="43"/>
      <c r="K19" s="43"/>
      <c r="L19" s="43"/>
      <c r="M19" s="43"/>
      <c r="N19" s="43"/>
      <c r="O19" s="43"/>
      <c r="P19" s="44"/>
    </row>
    <row r="20" spans="2:16" ht="12" customHeight="1" x14ac:dyDescent="0.25">
      <c r="B20" s="42"/>
      <c r="C20" s="121" t="s">
        <v>74</v>
      </c>
      <c r="D20" s="122" t="s">
        <v>162</v>
      </c>
      <c r="E20" s="122"/>
      <c r="F20" s="123"/>
      <c r="G20" s="123"/>
      <c r="H20" s="43"/>
      <c r="I20" s="43"/>
      <c r="J20" s="43"/>
      <c r="K20" s="43"/>
      <c r="L20" s="43"/>
      <c r="M20" s="43"/>
      <c r="N20" s="48">
        <v>800</v>
      </c>
      <c r="O20" s="43"/>
      <c r="P20" s="44"/>
    </row>
    <row r="21" spans="2:16" ht="12" customHeight="1" x14ac:dyDescent="0.25">
      <c r="B21" s="42"/>
      <c r="C21" s="121" t="s">
        <v>75</v>
      </c>
      <c r="D21" s="122" t="s">
        <v>163</v>
      </c>
      <c r="E21" s="122"/>
      <c r="F21" s="123"/>
      <c r="G21" s="123"/>
      <c r="H21" s="43"/>
      <c r="I21" s="43"/>
      <c r="J21" s="43"/>
      <c r="K21" s="43"/>
      <c r="L21" s="43"/>
      <c r="M21" s="43"/>
      <c r="N21" s="48">
        <v>400</v>
      </c>
      <c r="O21" s="43"/>
      <c r="P21" s="44"/>
    </row>
    <row r="22" spans="2:16" ht="12" customHeight="1" x14ac:dyDescent="0.25">
      <c r="B22" s="42"/>
      <c r="C22" s="121" t="s">
        <v>164</v>
      </c>
      <c r="D22" s="122" t="s">
        <v>165</v>
      </c>
      <c r="E22" s="122"/>
      <c r="F22" s="123"/>
      <c r="G22" s="123"/>
      <c r="H22" s="43"/>
      <c r="I22" s="43"/>
      <c r="J22" s="43"/>
      <c r="K22" s="43"/>
      <c r="L22" s="43"/>
      <c r="M22" s="43"/>
      <c r="N22" s="43"/>
      <c r="O22" s="48">
        <v>400</v>
      </c>
      <c r="P22" s="44"/>
    </row>
    <row r="23" spans="2:16" ht="9.9499999999999993" customHeight="1" x14ac:dyDescent="0.25">
      <c r="B23" s="42"/>
      <c r="C23" s="123"/>
      <c r="D23" s="123"/>
      <c r="E23" s="123"/>
      <c r="F23" s="123"/>
      <c r="G23" s="123"/>
      <c r="H23" s="43"/>
      <c r="I23" s="43"/>
      <c r="J23" s="43"/>
      <c r="K23" s="43"/>
      <c r="L23" s="43"/>
      <c r="M23" s="43"/>
      <c r="N23" s="43"/>
      <c r="O23" s="43"/>
      <c r="P23" s="44"/>
    </row>
    <row r="24" spans="2:16" ht="30" customHeight="1" x14ac:dyDescent="0.25">
      <c r="B24" s="42"/>
      <c r="C24" s="278" t="s">
        <v>166</v>
      </c>
      <c r="D24" s="278"/>
      <c r="E24" s="284" t="s">
        <v>167</v>
      </c>
      <c r="F24" s="284"/>
      <c r="G24" s="278" t="s">
        <v>168</v>
      </c>
      <c r="H24" s="284" t="s">
        <v>169</v>
      </c>
      <c r="I24" s="284"/>
      <c r="J24" s="284"/>
      <c r="K24" s="284"/>
      <c r="L24" s="284" t="s">
        <v>170</v>
      </c>
      <c r="M24" s="278" t="s">
        <v>171</v>
      </c>
      <c r="N24" s="284" t="s">
        <v>172</v>
      </c>
      <c r="O24" s="284"/>
      <c r="P24" s="44"/>
    </row>
    <row r="25" spans="2:16" x14ac:dyDescent="0.25">
      <c r="B25" s="42"/>
      <c r="C25" s="279"/>
      <c r="D25" s="279"/>
      <c r="E25" s="284"/>
      <c r="F25" s="284"/>
      <c r="G25" s="278"/>
      <c r="H25" s="125" t="s">
        <v>109</v>
      </c>
      <c r="I25" s="125" t="s">
        <v>110</v>
      </c>
      <c r="J25" s="125" t="s">
        <v>173</v>
      </c>
      <c r="K25" s="125" t="s">
        <v>112</v>
      </c>
      <c r="L25" s="284"/>
      <c r="M25" s="278"/>
      <c r="N25" s="284"/>
      <c r="O25" s="284"/>
      <c r="P25" s="44"/>
    </row>
    <row r="26" spans="2:16" ht="23.25" customHeight="1" x14ac:dyDescent="0.25">
      <c r="B26" s="42"/>
      <c r="C26" s="287" t="s">
        <v>174</v>
      </c>
      <c r="D26" s="286"/>
      <c r="E26" s="126" t="s">
        <v>136</v>
      </c>
      <c r="F26" s="127" t="s">
        <v>137</v>
      </c>
      <c r="G26" s="66">
        <v>10</v>
      </c>
      <c r="H26" s="65">
        <v>4</v>
      </c>
      <c r="I26" s="65">
        <v>4</v>
      </c>
      <c r="J26" s="65">
        <v>4</v>
      </c>
      <c r="K26" s="65">
        <v>4</v>
      </c>
      <c r="L26" s="66">
        <f>G26*(SUM(H26:K26))</f>
        <v>160</v>
      </c>
      <c r="M26" s="385">
        <f>SUM(L26:L30)/$N$20*C30</f>
        <v>50</v>
      </c>
      <c r="N26" s="278" t="str">
        <f>IF(AND(SUM(H30:K30)=16,$M$26&gt;=29.5%),"TERAMPIL","BELUM TERAMPIL")</f>
        <v>TERAMPIL</v>
      </c>
      <c r="O26" s="278"/>
      <c r="P26" s="44"/>
    </row>
    <row r="27" spans="2:16" ht="23.25" customHeight="1" x14ac:dyDescent="0.25">
      <c r="B27" s="42"/>
      <c r="C27" s="383"/>
      <c r="D27" s="384"/>
      <c r="E27" s="126" t="s">
        <v>139</v>
      </c>
      <c r="F27" s="127" t="s">
        <v>140</v>
      </c>
      <c r="G27" s="66">
        <v>6</v>
      </c>
      <c r="H27" s="65">
        <v>4</v>
      </c>
      <c r="I27" s="65">
        <v>4</v>
      </c>
      <c r="J27" s="65">
        <v>4</v>
      </c>
      <c r="K27" s="65">
        <v>4</v>
      </c>
      <c r="L27" s="66">
        <f t="shared" ref="L27:L30" si="0">G27*(SUM(H27:K27))</f>
        <v>96</v>
      </c>
      <c r="M27" s="385"/>
      <c r="N27" s="278"/>
      <c r="O27" s="278"/>
      <c r="P27" s="44"/>
    </row>
    <row r="28" spans="2:16" ht="23.25" customHeight="1" x14ac:dyDescent="0.25">
      <c r="B28" s="42"/>
      <c r="C28" s="383"/>
      <c r="D28" s="384"/>
      <c r="E28" s="126" t="s">
        <v>144</v>
      </c>
      <c r="F28" s="127" t="s">
        <v>145</v>
      </c>
      <c r="G28" s="66">
        <v>4</v>
      </c>
      <c r="H28" s="65">
        <v>4</v>
      </c>
      <c r="I28" s="65">
        <v>4</v>
      </c>
      <c r="J28" s="65">
        <v>4</v>
      </c>
      <c r="K28" s="65">
        <v>4</v>
      </c>
      <c r="L28" s="66">
        <f t="shared" si="0"/>
        <v>64</v>
      </c>
      <c r="M28" s="385"/>
      <c r="N28" s="278"/>
      <c r="O28" s="278"/>
      <c r="P28" s="44"/>
    </row>
    <row r="29" spans="2:16" ht="23.25" customHeight="1" x14ac:dyDescent="0.25">
      <c r="B29" s="42"/>
      <c r="C29" s="383"/>
      <c r="D29" s="384"/>
      <c r="E29" s="126" t="s">
        <v>148</v>
      </c>
      <c r="F29" s="127" t="s">
        <v>149</v>
      </c>
      <c r="G29" s="66">
        <v>8</v>
      </c>
      <c r="H29" s="65">
        <v>4</v>
      </c>
      <c r="I29" s="65">
        <v>4</v>
      </c>
      <c r="J29" s="65">
        <v>4</v>
      </c>
      <c r="K29" s="65">
        <v>4</v>
      </c>
      <c r="L29" s="66">
        <f t="shared" si="0"/>
        <v>128</v>
      </c>
      <c r="M29" s="385"/>
      <c r="N29" s="278"/>
      <c r="O29" s="278"/>
      <c r="P29" s="44"/>
    </row>
    <row r="30" spans="2:16" ht="27.75" customHeight="1" x14ac:dyDescent="0.25">
      <c r="B30" s="42"/>
      <c r="C30" s="128">
        <v>50</v>
      </c>
      <c r="D30" s="129" t="s">
        <v>175</v>
      </c>
      <c r="E30" s="126" t="s">
        <v>152</v>
      </c>
      <c r="F30" s="130" t="s">
        <v>176</v>
      </c>
      <c r="G30" s="66">
        <v>22</v>
      </c>
      <c r="H30" s="65">
        <v>4</v>
      </c>
      <c r="I30" s="65">
        <v>4</v>
      </c>
      <c r="J30" s="65">
        <v>4</v>
      </c>
      <c r="K30" s="65">
        <v>4</v>
      </c>
      <c r="L30" s="66">
        <f t="shared" si="0"/>
        <v>352</v>
      </c>
      <c r="M30" s="385"/>
      <c r="N30" s="278"/>
      <c r="O30" s="278"/>
      <c r="P30" s="44"/>
    </row>
    <row r="31" spans="2:16" ht="23.25" customHeight="1" x14ac:dyDescent="0.25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4"/>
    </row>
    <row r="32" spans="2:16" ht="24" customHeight="1" x14ac:dyDescent="0.25">
      <c r="B32" s="42"/>
      <c r="C32" s="278" t="s">
        <v>166</v>
      </c>
      <c r="D32" s="278"/>
      <c r="E32" s="284" t="s">
        <v>167</v>
      </c>
      <c r="F32" s="284"/>
      <c r="G32" s="278" t="s">
        <v>168</v>
      </c>
      <c r="H32" s="284" t="s">
        <v>169</v>
      </c>
      <c r="I32" s="284"/>
      <c r="J32" s="284"/>
      <c r="K32" s="284"/>
      <c r="L32" s="284" t="s">
        <v>170</v>
      </c>
      <c r="M32" s="284" t="s">
        <v>7</v>
      </c>
      <c r="N32" s="284" t="s">
        <v>172</v>
      </c>
      <c r="O32" s="284"/>
      <c r="P32" s="44"/>
    </row>
    <row r="33" spans="2:16" x14ac:dyDescent="0.25">
      <c r="B33" s="42"/>
      <c r="C33" s="279"/>
      <c r="D33" s="279"/>
      <c r="E33" s="284"/>
      <c r="F33" s="284"/>
      <c r="G33" s="278"/>
      <c r="H33" s="125" t="s">
        <v>109</v>
      </c>
      <c r="I33" s="125" t="s">
        <v>110</v>
      </c>
      <c r="J33" s="125" t="s">
        <v>173</v>
      </c>
      <c r="K33" s="125" t="s">
        <v>112</v>
      </c>
      <c r="L33" s="284"/>
      <c r="M33" s="284"/>
      <c r="N33" s="284"/>
      <c r="O33" s="284"/>
      <c r="P33" s="44"/>
    </row>
    <row r="34" spans="2:16" ht="22.5" customHeight="1" x14ac:dyDescent="0.25">
      <c r="B34" s="42"/>
      <c r="C34" s="287" t="s">
        <v>177</v>
      </c>
      <c r="D34" s="286"/>
      <c r="E34" s="131" t="s">
        <v>136</v>
      </c>
      <c r="F34" s="109" t="s">
        <v>138</v>
      </c>
      <c r="G34" s="132">
        <v>8</v>
      </c>
      <c r="H34" s="47">
        <v>4</v>
      </c>
      <c r="I34" s="47">
        <v>4</v>
      </c>
      <c r="J34" s="47">
        <v>4</v>
      </c>
      <c r="K34" s="47">
        <v>4</v>
      </c>
      <c r="L34" s="66">
        <f>G34*(SUM(H34:K34))</f>
        <v>128</v>
      </c>
      <c r="M34" s="385">
        <f>SUM(L34:L37)/$N$21*C37</f>
        <v>22</v>
      </c>
      <c r="N34" s="278" t="str">
        <f>IF(AND(SUM(H35:K35)=16,$M$34&gt;=14.5%),"TERAMPIL","BELUM TERAMPIL")</f>
        <v>BELUM TERAMPIL</v>
      </c>
      <c r="O34" s="278"/>
      <c r="P34" s="44"/>
    </row>
    <row r="35" spans="2:16" ht="22.5" customHeight="1" x14ac:dyDescent="0.25">
      <c r="B35" s="42"/>
      <c r="C35" s="383"/>
      <c r="D35" s="384"/>
      <c r="E35" s="131" t="s">
        <v>139</v>
      </c>
      <c r="F35" s="109" t="s">
        <v>141</v>
      </c>
      <c r="G35" s="132">
        <v>12</v>
      </c>
      <c r="H35" s="47">
        <v>4</v>
      </c>
      <c r="I35" s="47">
        <v>4</v>
      </c>
      <c r="J35" s="47">
        <v>0</v>
      </c>
      <c r="K35" s="47">
        <v>4</v>
      </c>
      <c r="L35" s="66">
        <f t="shared" ref="L35:L37" si="1">G35*(SUM(H35:K35))</f>
        <v>144</v>
      </c>
      <c r="M35" s="385"/>
      <c r="N35" s="278"/>
      <c r="O35" s="278"/>
      <c r="P35" s="44"/>
    </row>
    <row r="36" spans="2:16" ht="22.5" customHeight="1" x14ac:dyDescent="0.25">
      <c r="B36" s="42"/>
      <c r="C36" s="383"/>
      <c r="D36" s="384"/>
      <c r="E36" s="131" t="s">
        <v>144</v>
      </c>
      <c r="F36" s="109" t="s">
        <v>146</v>
      </c>
      <c r="G36" s="132">
        <v>1</v>
      </c>
      <c r="H36" s="47">
        <v>4</v>
      </c>
      <c r="I36" s="47">
        <v>4</v>
      </c>
      <c r="J36" s="47">
        <v>4</v>
      </c>
      <c r="K36" s="47">
        <v>4</v>
      </c>
      <c r="L36" s="66">
        <f t="shared" si="1"/>
        <v>16</v>
      </c>
      <c r="M36" s="385"/>
      <c r="N36" s="278"/>
      <c r="O36" s="278"/>
      <c r="P36" s="44"/>
    </row>
    <row r="37" spans="2:16" ht="22.5" customHeight="1" x14ac:dyDescent="0.25">
      <c r="B37" s="42"/>
      <c r="C37" s="133">
        <v>25</v>
      </c>
      <c r="D37" s="134" t="s">
        <v>175</v>
      </c>
      <c r="E37" s="131" t="s">
        <v>148</v>
      </c>
      <c r="F37" s="109" t="s">
        <v>150</v>
      </c>
      <c r="G37" s="132">
        <v>4</v>
      </c>
      <c r="H37" s="47">
        <v>4</v>
      </c>
      <c r="I37" s="47">
        <v>4</v>
      </c>
      <c r="J37" s="47">
        <v>4</v>
      </c>
      <c r="K37" s="47">
        <v>4</v>
      </c>
      <c r="L37" s="66">
        <f t="shared" si="1"/>
        <v>64</v>
      </c>
      <c r="M37" s="385"/>
      <c r="N37" s="278"/>
      <c r="O37" s="278"/>
      <c r="P37" s="44"/>
    </row>
    <row r="38" spans="2:16" ht="23.25" customHeight="1" x14ac:dyDescent="0.25"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4"/>
    </row>
    <row r="39" spans="2:16" x14ac:dyDescent="0.25">
      <c r="B39" s="42"/>
      <c r="C39" s="278" t="s">
        <v>166</v>
      </c>
      <c r="D39" s="278"/>
      <c r="E39" s="284" t="s">
        <v>167</v>
      </c>
      <c r="F39" s="284"/>
      <c r="G39" s="278" t="s">
        <v>168</v>
      </c>
      <c r="H39" s="284" t="s">
        <v>169</v>
      </c>
      <c r="I39" s="284"/>
      <c r="J39" s="284"/>
      <c r="K39" s="284"/>
      <c r="L39" s="284" t="s">
        <v>170</v>
      </c>
      <c r="M39" s="284" t="s">
        <v>7</v>
      </c>
      <c r="N39" s="284" t="s">
        <v>172</v>
      </c>
      <c r="O39" s="284"/>
      <c r="P39" s="44"/>
    </row>
    <row r="40" spans="2:16" x14ac:dyDescent="0.25">
      <c r="B40" s="42"/>
      <c r="C40" s="279"/>
      <c r="D40" s="279"/>
      <c r="E40" s="284"/>
      <c r="F40" s="284"/>
      <c r="G40" s="278"/>
      <c r="H40" s="125" t="s">
        <v>109</v>
      </c>
      <c r="I40" s="125" t="s">
        <v>110</v>
      </c>
      <c r="J40" s="125" t="s">
        <v>173</v>
      </c>
      <c r="K40" s="125" t="s">
        <v>112</v>
      </c>
      <c r="L40" s="284"/>
      <c r="M40" s="284"/>
      <c r="N40" s="284"/>
      <c r="O40" s="284"/>
      <c r="P40" s="44"/>
    </row>
    <row r="41" spans="2:16" ht="22.5" customHeight="1" x14ac:dyDescent="0.25">
      <c r="B41" s="42"/>
      <c r="C41" s="287" t="s">
        <v>178</v>
      </c>
      <c r="D41" s="286"/>
      <c r="E41" s="131" t="s">
        <v>136</v>
      </c>
      <c r="F41" s="109" t="s">
        <v>138</v>
      </c>
      <c r="G41" s="132">
        <v>8</v>
      </c>
      <c r="H41" s="47">
        <v>4</v>
      </c>
      <c r="I41" s="47">
        <v>4</v>
      </c>
      <c r="J41" s="47">
        <v>4</v>
      </c>
      <c r="K41" s="47">
        <v>4</v>
      </c>
      <c r="L41" s="66">
        <f>G41*(SUM(H41:K41))</f>
        <v>128</v>
      </c>
      <c r="M41" s="385">
        <f>SUM(L41:L46)/$O$22*C46</f>
        <v>25</v>
      </c>
      <c r="N41" s="278" t="str">
        <f>IF($M$41&gt;=14.5%,"TERAMPIL","BELUM TERAMPIL")</f>
        <v>TERAMPIL</v>
      </c>
      <c r="O41" s="278"/>
      <c r="P41" s="44"/>
    </row>
    <row r="42" spans="2:16" ht="22.5" customHeight="1" x14ac:dyDescent="0.25">
      <c r="B42" s="42"/>
      <c r="C42" s="383"/>
      <c r="D42" s="384"/>
      <c r="E42" s="131" t="s">
        <v>139</v>
      </c>
      <c r="F42" s="109" t="s">
        <v>142</v>
      </c>
      <c r="G42" s="132">
        <v>4</v>
      </c>
      <c r="H42" s="47">
        <v>4</v>
      </c>
      <c r="I42" s="47">
        <v>4</v>
      </c>
      <c r="J42" s="47">
        <v>4</v>
      </c>
      <c r="K42" s="47">
        <v>4</v>
      </c>
      <c r="L42" s="66">
        <f t="shared" ref="L42:L46" si="2">G42*(SUM(H42:K42))</f>
        <v>64</v>
      </c>
      <c r="M42" s="385"/>
      <c r="N42" s="278"/>
      <c r="O42" s="278"/>
      <c r="P42" s="44"/>
    </row>
    <row r="43" spans="2:16" ht="22.5" customHeight="1" x14ac:dyDescent="0.25">
      <c r="B43" s="42"/>
      <c r="C43" s="383"/>
      <c r="D43" s="384"/>
      <c r="E43" s="131" t="s">
        <v>144</v>
      </c>
      <c r="F43" s="109" t="s">
        <v>147</v>
      </c>
      <c r="G43" s="132">
        <v>4</v>
      </c>
      <c r="H43" s="47">
        <v>4</v>
      </c>
      <c r="I43" s="47">
        <v>4</v>
      </c>
      <c r="J43" s="47">
        <v>4</v>
      </c>
      <c r="K43" s="47">
        <v>4</v>
      </c>
      <c r="L43" s="66">
        <f t="shared" si="2"/>
        <v>64</v>
      </c>
      <c r="M43" s="385"/>
      <c r="N43" s="278"/>
      <c r="O43" s="278"/>
      <c r="P43" s="44"/>
    </row>
    <row r="44" spans="2:16" ht="22.5" customHeight="1" x14ac:dyDescent="0.25">
      <c r="B44" s="42"/>
      <c r="C44" s="383"/>
      <c r="D44" s="384"/>
      <c r="E44" s="131" t="s">
        <v>148</v>
      </c>
      <c r="F44" s="109" t="s">
        <v>151</v>
      </c>
      <c r="G44" s="132">
        <v>2</v>
      </c>
      <c r="H44" s="47">
        <v>4</v>
      </c>
      <c r="I44" s="47">
        <v>4</v>
      </c>
      <c r="J44" s="47">
        <v>4</v>
      </c>
      <c r="K44" s="47">
        <v>4</v>
      </c>
      <c r="L44" s="66">
        <f t="shared" si="2"/>
        <v>32</v>
      </c>
      <c r="M44" s="385"/>
      <c r="N44" s="278"/>
      <c r="O44" s="278"/>
      <c r="P44" s="44"/>
    </row>
    <row r="45" spans="2:16" ht="22.5" customHeight="1" x14ac:dyDescent="0.25">
      <c r="B45" s="42"/>
      <c r="C45" s="383"/>
      <c r="D45" s="384"/>
      <c r="E45" s="131" t="s">
        <v>152</v>
      </c>
      <c r="F45" s="109" t="s">
        <v>154</v>
      </c>
      <c r="G45" s="132">
        <v>4</v>
      </c>
      <c r="H45" s="47">
        <v>4</v>
      </c>
      <c r="I45" s="47">
        <v>4</v>
      </c>
      <c r="J45" s="47">
        <v>4</v>
      </c>
      <c r="K45" s="47">
        <v>4</v>
      </c>
      <c r="L45" s="66">
        <f t="shared" si="2"/>
        <v>64</v>
      </c>
      <c r="M45" s="385"/>
      <c r="N45" s="278"/>
      <c r="O45" s="278"/>
      <c r="P45" s="44"/>
    </row>
    <row r="46" spans="2:16" ht="22.5" customHeight="1" x14ac:dyDescent="0.25">
      <c r="B46" s="42"/>
      <c r="C46" s="133">
        <v>25</v>
      </c>
      <c r="D46" s="134" t="s">
        <v>175</v>
      </c>
      <c r="E46" s="131" t="s">
        <v>155</v>
      </c>
      <c r="F46" s="109" t="s">
        <v>156</v>
      </c>
      <c r="G46" s="132">
        <v>3</v>
      </c>
      <c r="H46" s="47">
        <v>4</v>
      </c>
      <c r="I46" s="47">
        <v>4</v>
      </c>
      <c r="J46" s="47">
        <v>4</v>
      </c>
      <c r="K46" s="47">
        <v>4</v>
      </c>
      <c r="L46" s="66">
        <f t="shared" si="2"/>
        <v>48</v>
      </c>
      <c r="M46" s="385"/>
      <c r="N46" s="278"/>
      <c r="O46" s="278"/>
      <c r="P46" s="44"/>
    </row>
    <row r="47" spans="2:16" ht="9.9499999999999993" customHeight="1" thickBot="1" x14ac:dyDescent="0.3">
      <c r="B47" s="52"/>
      <c r="C47" s="135"/>
      <c r="D47" s="135"/>
      <c r="E47" s="135"/>
      <c r="F47" s="135"/>
      <c r="G47" s="135"/>
      <c r="H47" s="136"/>
      <c r="I47" s="136"/>
      <c r="J47" s="54"/>
      <c r="K47" s="54"/>
      <c r="L47" s="54"/>
      <c r="M47" s="54"/>
      <c r="N47" s="54"/>
      <c r="O47" s="54"/>
      <c r="P47" s="55"/>
    </row>
    <row r="48" spans="2:16" ht="9.9499999999999993" customHeight="1" thickTop="1" x14ac:dyDescent="0.25">
      <c r="C48" s="145"/>
      <c r="D48" s="145"/>
      <c r="E48" s="145"/>
      <c r="F48" s="145"/>
      <c r="G48" s="145"/>
      <c r="H48" s="146"/>
      <c r="I48" s="146"/>
      <c r="J48" s="43"/>
      <c r="K48" s="43"/>
      <c r="L48" s="43"/>
      <c r="M48" s="43"/>
      <c r="N48" s="43"/>
      <c r="O48" s="43"/>
    </row>
    <row r="49" spans="2:16" ht="9.9499999999999993" customHeight="1" thickBot="1" x14ac:dyDescent="0.3">
      <c r="C49" s="145"/>
      <c r="D49" s="145"/>
      <c r="E49" s="145"/>
      <c r="F49" s="145"/>
      <c r="G49" s="145"/>
      <c r="H49" s="146"/>
      <c r="I49" s="146"/>
      <c r="J49" s="43"/>
      <c r="K49" s="43"/>
      <c r="L49" s="43"/>
      <c r="M49" s="43"/>
      <c r="N49" s="43"/>
      <c r="O49" s="43"/>
    </row>
    <row r="50" spans="2:16" ht="9.9499999999999993" customHeight="1" thickTop="1" thickBot="1" x14ac:dyDescent="0.3">
      <c r="B50" s="37"/>
      <c r="C50" s="137"/>
      <c r="D50" s="137"/>
      <c r="E50" s="137"/>
      <c r="F50" s="137"/>
      <c r="G50" s="137"/>
      <c r="H50" s="138"/>
      <c r="I50" s="138"/>
      <c r="J50" s="38"/>
      <c r="K50" s="38"/>
      <c r="L50" s="38"/>
      <c r="M50" s="38"/>
      <c r="N50" s="38"/>
      <c r="O50" s="38"/>
      <c r="P50" s="41"/>
    </row>
    <row r="51" spans="2:16" ht="16.5" customHeight="1" x14ac:dyDescent="0.25">
      <c r="B51" s="42"/>
      <c r="C51" s="139" t="s">
        <v>179</v>
      </c>
      <c r="D51" s="140"/>
      <c r="E51" s="140"/>
      <c r="F51" s="140"/>
      <c r="G51" s="140"/>
      <c r="H51" s="141"/>
      <c r="I51" s="141"/>
      <c r="J51" s="142"/>
      <c r="K51" s="142"/>
      <c r="L51" s="142"/>
      <c r="M51" s="142"/>
      <c r="N51" s="142"/>
      <c r="O51" s="143"/>
      <c r="P51" s="44"/>
    </row>
    <row r="52" spans="2:16" ht="9.9499999999999993" customHeight="1" x14ac:dyDescent="0.25">
      <c r="B52" s="42"/>
      <c r="C52" s="144"/>
      <c r="D52" s="145"/>
      <c r="E52" s="145"/>
      <c r="F52" s="145"/>
      <c r="G52" s="145"/>
      <c r="H52" s="146"/>
      <c r="I52" s="146"/>
      <c r="J52" s="43"/>
      <c r="K52" s="43"/>
      <c r="L52" s="43"/>
      <c r="M52" s="43"/>
      <c r="N52" s="43"/>
      <c r="O52" s="147"/>
      <c r="P52" s="44"/>
    </row>
    <row r="53" spans="2:16" ht="23.1" customHeight="1" x14ac:dyDescent="0.25">
      <c r="B53" s="42"/>
      <c r="C53" s="144"/>
      <c r="D53" s="148" t="s">
        <v>180</v>
      </c>
      <c r="E53" s="386">
        <f>SUM(M26,M34,M41)</f>
        <v>97</v>
      </c>
      <c r="F53" s="386"/>
      <c r="G53" s="145"/>
      <c r="H53" s="387" t="s">
        <v>22</v>
      </c>
      <c r="I53" s="387"/>
      <c r="J53" s="387"/>
      <c r="K53" s="387"/>
      <c r="L53" s="388" t="str">
        <f>IF(AND($N$26="TERAMPIL",$N$34="TERAMPIL",$N$41="TERAMPIL"),"TERAMPIL","BELUM TERAMPIL")</f>
        <v>BELUM TERAMPIL</v>
      </c>
      <c r="M53" s="389"/>
      <c r="N53" s="390"/>
      <c r="O53" s="150"/>
      <c r="P53" s="44"/>
    </row>
    <row r="54" spans="2:16" ht="9.9499999999999993" customHeight="1" thickBot="1" x14ac:dyDescent="0.3">
      <c r="B54" s="42"/>
      <c r="C54" s="151"/>
      <c r="D54" s="152"/>
      <c r="E54" s="152"/>
      <c r="F54" s="152"/>
      <c r="G54" s="152"/>
      <c r="H54" s="153"/>
      <c r="I54" s="153"/>
      <c r="J54" s="154"/>
      <c r="K54" s="154"/>
      <c r="L54" s="154"/>
      <c r="M54" s="154"/>
      <c r="N54" s="154"/>
      <c r="O54" s="155"/>
      <c r="P54" s="44"/>
    </row>
    <row r="55" spans="2:16" ht="9.9499999999999993" customHeight="1" x14ac:dyDescent="0.25">
      <c r="B55" s="42"/>
      <c r="C55" s="145"/>
      <c r="D55" s="145"/>
      <c r="E55" s="145"/>
      <c r="F55" s="145"/>
      <c r="G55" s="145"/>
      <c r="H55" s="146"/>
      <c r="I55" s="146"/>
      <c r="J55" s="43"/>
      <c r="K55" s="43"/>
      <c r="L55" s="43"/>
      <c r="M55" s="43"/>
      <c r="N55" s="43"/>
      <c r="O55" s="43"/>
      <c r="P55" s="44"/>
    </row>
    <row r="56" spans="2:16" ht="15.75" x14ac:dyDescent="0.25">
      <c r="B56" s="42"/>
      <c r="C56" s="116" t="s">
        <v>181</v>
      </c>
      <c r="D56" s="156"/>
      <c r="E56" s="156"/>
      <c r="F56" s="156"/>
      <c r="G56" s="156"/>
      <c r="H56" s="43"/>
      <c r="I56" s="43"/>
      <c r="J56" s="43"/>
      <c r="K56" s="43"/>
      <c r="L56" s="43"/>
      <c r="M56" s="43"/>
      <c r="N56" s="43"/>
      <c r="O56" s="43"/>
      <c r="P56" s="44"/>
    </row>
    <row r="57" spans="2:16" ht="9.9499999999999993" customHeight="1" x14ac:dyDescent="0.25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4"/>
    </row>
    <row r="58" spans="2:16" ht="9.9499999999999993" customHeight="1" x14ac:dyDescent="0.25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4"/>
    </row>
    <row r="59" spans="2:16" ht="9.9499999999999993" customHeight="1" x14ac:dyDescent="0.25"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4"/>
    </row>
    <row r="60" spans="2:16" ht="9.9499999999999993" customHeight="1" x14ac:dyDescent="0.25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4"/>
    </row>
    <row r="61" spans="2:16" x14ac:dyDescent="0.25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4"/>
    </row>
    <row r="62" spans="2:16" x14ac:dyDescent="0.25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4"/>
    </row>
    <row r="63" spans="2:16" x14ac:dyDescent="0.25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4"/>
    </row>
    <row r="64" spans="2:16" ht="15.75" thickBot="1" x14ac:dyDescent="0.3">
      <c r="B64" s="42"/>
      <c r="C64" s="157"/>
      <c r="D64" s="157"/>
      <c r="E64" s="157"/>
      <c r="F64" s="157"/>
      <c r="G64" s="43"/>
      <c r="H64" s="43"/>
      <c r="I64" s="157"/>
      <c r="J64" s="157"/>
      <c r="K64" s="157"/>
      <c r="L64" s="157"/>
      <c r="M64" s="157"/>
      <c r="N64" s="157"/>
      <c r="O64" s="43"/>
      <c r="P64" s="44"/>
    </row>
    <row r="65" spans="2:16" x14ac:dyDescent="0.25">
      <c r="B65" s="42"/>
      <c r="C65" s="43" t="s">
        <v>100</v>
      </c>
      <c r="D65" s="43"/>
      <c r="E65" s="43"/>
      <c r="F65" s="43"/>
      <c r="G65" s="43"/>
      <c r="H65" s="43"/>
      <c r="I65" s="43" t="s">
        <v>101</v>
      </c>
      <c r="J65" s="43"/>
      <c r="K65" s="43"/>
      <c r="L65" s="43"/>
      <c r="M65" s="43"/>
      <c r="N65" s="43"/>
      <c r="O65" s="43"/>
      <c r="P65" s="44"/>
    </row>
    <row r="66" spans="2:16" x14ac:dyDescent="0.25">
      <c r="B66" s="42"/>
      <c r="C66" s="269"/>
      <c r="D66" s="269"/>
      <c r="E66" s="269"/>
      <c r="F66" s="269"/>
      <c r="G66" s="120"/>
      <c r="H66" s="43"/>
      <c r="I66" s="269"/>
      <c r="J66" s="269"/>
      <c r="K66" s="269"/>
      <c r="L66" s="269"/>
      <c r="M66" s="269"/>
      <c r="N66" s="269"/>
      <c r="O66" s="43"/>
      <c r="P66" s="44"/>
    </row>
    <row r="67" spans="2:16" x14ac:dyDescent="0.25">
      <c r="B67" s="42"/>
      <c r="C67" s="43" t="s">
        <v>102</v>
      </c>
      <c r="D67" s="43"/>
      <c r="E67" s="43"/>
      <c r="F67" s="43"/>
      <c r="G67" s="43"/>
      <c r="H67" s="43"/>
      <c r="I67" s="43" t="s">
        <v>103</v>
      </c>
      <c r="J67" s="43"/>
      <c r="K67" s="43"/>
      <c r="L67" s="43"/>
      <c r="M67" s="43"/>
      <c r="N67" s="43"/>
      <c r="O67" s="43"/>
      <c r="P67" s="44"/>
    </row>
    <row r="68" spans="2:16" x14ac:dyDescent="0.25">
      <c r="B68" s="42"/>
      <c r="C68" s="269"/>
      <c r="D68" s="269"/>
      <c r="E68" s="269"/>
      <c r="F68" s="269"/>
      <c r="G68" s="120"/>
      <c r="H68" s="43"/>
      <c r="I68" s="269"/>
      <c r="J68" s="269"/>
      <c r="K68" s="269"/>
      <c r="L68" s="269"/>
      <c r="M68" s="269"/>
      <c r="N68" s="269"/>
      <c r="O68" s="43"/>
      <c r="P68" s="44"/>
    </row>
    <row r="69" spans="2:16" x14ac:dyDescent="0.25">
      <c r="B69" s="42"/>
      <c r="C69" s="48" t="s">
        <v>19</v>
      </c>
      <c r="D69" s="120"/>
      <c r="E69" s="120"/>
      <c r="F69" s="120"/>
      <c r="G69" s="120"/>
      <c r="H69" s="43"/>
      <c r="I69" s="48" t="s">
        <v>19</v>
      </c>
      <c r="J69" s="120"/>
      <c r="K69" s="120"/>
      <c r="L69" s="43"/>
      <c r="M69" s="43"/>
      <c r="N69" s="43"/>
      <c r="O69" s="43"/>
      <c r="P69" s="44"/>
    </row>
    <row r="70" spans="2:16" x14ac:dyDescent="0.25">
      <c r="B70" s="42"/>
      <c r="C70" s="269"/>
      <c r="D70" s="269"/>
      <c r="E70" s="269"/>
      <c r="F70" s="269"/>
      <c r="G70" s="120"/>
      <c r="H70" s="43"/>
      <c r="I70" s="269"/>
      <c r="J70" s="269"/>
      <c r="K70" s="269"/>
      <c r="L70" s="269"/>
      <c r="M70" s="269"/>
      <c r="N70" s="269"/>
      <c r="O70" s="43"/>
      <c r="P70" s="44"/>
    </row>
    <row r="71" spans="2:16" x14ac:dyDescent="0.25">
      <c r="B71" s="42"/>
      <c r="C71" s="43" t="s">
        <v>104</v>
      </c>
      <c r="D71" s="43"/>
      <c r="E71" s="43"/>
      <c r="F71" s="43"/>
      <c r="G71" s="43"/>
      <c r="H71" s="43"/>
      <c r="I71" s="43" t="s">
        <v>104</v>
      </c>
      <c r="J71" s="43"/>
      <c r="K71" s="43"/>
      <c r="L71" s="43"/>
      <c r="M71" s="43"/>
      <c r="N71" s="43"/>
      <c r="O71" s="43"/>
      <c r="P71" s="44"/>
    </row>
    <row r="72" spans="2:16" x14ac:dyDescent="0.25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4"/>
    </row>
    <row r="73" spans="2:16" x14ac:dyDescent="0.25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4"/>
    </row>
    <row r="74" spans="2:16" x14ac:dyDescent="0.25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4"/>
    </row>
    <row r="75" spans="2:16" x14ac:dyDescent="0.25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4"/>
    </row>
    <row r="76" spans="2:16" x14ac:dyDescent="0.25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4"/>
    </row>
    <row r="77" spans="2:16" x14ac:dyDescent="0.25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4"/>
    </row>
    <row r="78" spans="2:16" x14ac:dyDescent="0.25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4"/>
    </row>
    <row r="79" spans="2:16" x14ac:dyDescent="0.25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4"/>
    </row>
    <row r="80" spans="2:16" x14ac:dyDescent="0.25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4"/>
    </row>
    <row r="81" spans="2:16" x14ac:dyDescent="0.25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4"/>
    </row>
    <row r="82" spans="2:16" x14ac:dyDescent="0.25"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4"/>
    </row>
    <row r="83" spans="2:16" x14ac:dyDescent="0.25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4"/>
    </row>
    <row r="84" spans="2:16" x14ac:dyDescent="0.25"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4"/>
    </row>
    <row r="85" spans="2:16" x14ac:dyDescent="0.25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4"/>
    </row>
    <row r="86" spans="2:16" ht="15.75" thickBot="1" x14ac:dyDescent="0.3">
      <c r="B86" s="42"/>
      <c r="C86" s="157"/>
      <c r="D86" s="157"/>
      <c r="E86" s="157"/>
      <c r="F86" s="157"/>
      <c r="G86" s="43"/>
      <c r="H86" s="43"/>
      <c r="I86" s="157"/>
      <c r="J86" s="157"/>
      <c r="K86" s="157"/>
      <c r="L86" s="157"/>
      <c r="M86" s="157"/>
      <c r="N86" s="157"/>
      <c r="O86" s="43"/>
      <c r="P86" s="44"/>
    </row>
    <row r="87" spans="2:16" x14ac:dyDescent="0.25">
      <c r="B87" s="42"/>
      <c r="C87" s="43" t="s">
        <v>105</v>
      </c>
      <c r="D87" s="43"/>
      <c r="E87" s="43"/>
      <c r="F87" s="43"/>
      <c r="G87" s="43"/>
      <c r="H87" s="43"/>
      <c r="I87" s="43" t="s">
        <v>106</v>
      </c>
      <c r="J87" s="43"/>
      <c r="K87" s="43"/>
      <c r="L87" s="43"/>
      <c r="M87" s="43"/>
      <c r="N87" s="43"/>
      <c r="O87" s="43"/>
      <c r="P87" s="44"/>
    </row>
    <row r="88" spans="2:16" x14ac:dyDescent="0.25">
      <c r="B88" s="42"/>
      <c r="C88" s="269"/>
      <c r="D88" s="269"/>
      <c r="E88" s="269"/>
      <c r="F88" s="269"/>
      <c r="G88" s="43"/>
      <c r="H88" s="43"/>
      <c r="I88" s="269"/>
      <c r="J88" s="269"/>
      <c r="K88" s="269"/>
      <c r="L88" s="269"/>
      <c r="M88" s="269"/>
      <c r="N88" s="269"/>
      <c r="O88" s="43"/>
      <c r="P88" s="44"/>
    </row>
    <row r="89" spans="2:16" x14ac:dyDescent="0.25">
      <c r="B89" s="42"/>
      <c r="C89" s="43" t="s">
        <v>103</v>
      </c>
      <c r="D89" s="43"/>
      <c r="E89" s="43"/>
      <c r="F89" s="43"/>
      <c r="G89" s="43"/>
      <c r="H89" s="43"/>
      <c r="I89" s="43" t="s">
        <v>103</v>
      </c>
      <c r="J89" s="43"/>
      <c r="K89" s="43"/>
      <c r="L89" s="43"/>
      <c r="M89" s="43"/>
      <c r="N89" s="43"/>
      <c r="O89" s="43"/>
      <c r="P89" s="44"/>
    </row>
    <row r="90" spans="2:16" x14ac:dyDescent="0.25">
      <c r="B90" s="42"/>
      <c r="C90" s="269"/>
      <c r="D90" s="269"/>
      <c r="E90" s="269"/>
      <c r="F90" s="269"/>
      <c r="G90" s="43"/>
      <c r="H90" s="43"/>
      <c r="I90" s="269"/>
      <c r="J90" s="269"/>
      <c r="K90" s="269"/>
      <c r="L90" s="269"/>
      <c r="M90" s="269"/>
      <c r="N90" s="269"/>
      <c r="O90" s="43"/>
      <c r="P90" s="44"/>
    </row>
    <row r="91" spans="2:16" x14ac:dyDescent="0.25">
      <c r="B91" s="42"/>
      <c r="C91" s="43" t="s">
        <v>19</v>
      </c>
      <c r="D91" s="43"/>
      <c r="E91" s="43"/>
      <c r="F91" s="43"/>
      <c r="G91" s="43"/>
      <c r="H91" s="43"/>
      <c r="I91" s="43" t="s">
        <v>19</v>
      </c>
      <c r="J91" s="43"/>
      <c r="K91" s="43"/>
      <c r="L91" s="43"/>
      <c r="M91" s="43"/>
      <c r="N91" s="43"/>
      <c r="O91" s="43"/>
      <c r="P91" s="44"/>
    </row>
    <row r="92" spans="2:16" x14ac:dyDescent="0.25">
      <c r="B92" s="42"/>
      <c r="C92" s="269"/>
      <c r="D92" s="269"/>
      <c r="E92" s="269"/>
      <c r="F92" s="269"/>
      <c r="G92" s="43"/>
      <c r="H92" s="43"/>
      <c r="I92" s="269"/>
      <c r="J92" s="269"/>
      <c r="K92" s="269"/>
      <c r="L92" s="269"/>
      <c r="M92" s="269"/>
      <c r="N92" s="269"/>
      <c r="O92" s="43"/>
      <c r="P92" s="44"/>
    </row>
    <row r="93" spans="2:16" x14ac:dyDescent="0.25">
      <c r="B93" s="42"/>
      <c r="C93" s="43" t="s">
        <v>104</v>
      </c>
      <c r="D93" s="43"/>
      <c r="E93" s="43"/>
      <c r="F93" s="43"/>
      <c r="G93" s="43"/>
      <c r="H93" s="43"/>
      <c r="I93" s="43" t="s">
        <v>104</v>
      </c>
      <c r="J93" s="43"/>
      <c r="K93" s="43"/>
      <c r="L93" s="43"/>
      <c r="M93" s="43"/>
      <c r="N93" s="43"/>
      <c r="O93" s="43"/>
      <c r="P93" s="44"/>
    </row>
    <row r="94" spans="2:16" x14ac:dyDescent="0.25"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4"/>
    </row>
    <row r="95" spans="2:16" x14ac:dyDescent="0.25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4"/>
    </row>
    <row r="96" spans="2:16" x14ac:dyDescent="0.25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4"/>
    </row>
    <row r="97" spans="2:16" x14ac:dyDescent="0.25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4"/>
    </row>
    <row r="98" spans="2:16" x14ac:dyDescent="0.25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4"/>
    </row>
    <row r="99" spans="2:16" x14ac:dyDescent="0.25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4"/>
    </row>
    <row r="100" spans="2:16" x14ac:dyDescent="0.25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4"/>
    </row>
    <row r="101" spans="2:16" x14ac:dyDescent="0.25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4"/>
    </row>
    <row r="102" spans="2:16" x14ac:dyDescent="0.25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4"/>
    </row>
    <row r="103" spans="2:16" x14ac:dyDescent="0.25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4"/>
    </row>
    <row r="104" spans="2:16" x14ac:dyDescent="0.25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4"/>
    </row>
    <row r="105" spans="2:16" ht="15.75" thickBot="1" x14ac:dyDescent="0.3">
      <c r="B105" s="52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5"/>
    </row>
    <row r="106" spans="2:16" ht="15.75" thickTop="1" x14ac:dyDescent="0.25"/>
  </sheetData>
  <sheetProtection algorithmName="SHA-512" hashValue="yvl1hFJsmk38DWNtxqWzdCMAY3h92LHJkbWJPkO92NxsC/NCrQgCS+joeS1IT9Ij4bZU9umBgK3x1qkTAbVgPg==" saltValue="aAlA9dpmoivZn5pRShJDHQ==" spinCount="100000" sheet="1" objects="1" scenarios="1" selectLockedCells="1"/>
  <mergeCells count="63">
    <mergeCell ref="C90:F90"/>
    <mergeCell ref="I90:N90"/>
    <mergeCell ref="C92:F92"/>
    <mergeCell ref="I92:N92"/>
    <mergeCell ref="C68:F68"/>
    <mergeCell ref="I68:N68"/>
    <mergeCell ref="C70:F70"/>
    <mergeCell ref="I70:N70"/>
    <mergeCell ref="C88:F88"/>
    <mergeCell ref="I88:N88"/>
    <mergeCell ref="C41:D45"/>
    <mergeCell ref="M41:M46"/>
    <mergeCell ref="N41:O46"/>
    <mergeCell ref="C66:F66"/>
    <mergeCell ref="I66:N66"/>
    <mergeCell ref="E53:F53"/>
    <mergeCell ref="H53:K53"/>
    <mergeCell ref="L53:N53"/>
    <mergeCell ref="M32:M33"/>
    <mergeCell ref="N32:O33"/>
    <mergeCell ref="M39:M40"/>
    <mergeCell ref="N39:O40"/>
    <mergeCell ref="C34:D36"/>
    <mergeCell ref="M34:M37"/>
    <mergeCell ref="N34:O37"/>
    <mergeCell ref="C39:D40"/>
    <mergeCell ref="E39:F40"/>
    <mergeCell ref="G39:G40"/>
    <mergeCell ref="H39:K39"/>
    <mergeCell ref="L39:L40"/>
    <mergeCell ref="C32:D33"/>
    <mergeCell ref="E32:F33"/>
    <mergeCell ref="G32:G33"/>
    <mergeCell ref="H32:K32"/>
    <mergeCell ref="L32:L33"/>
    <mergeCell ref="C13:E13"/>
    <mergeCell ref="F13:J13"/>
    <mergeCell ref="C14:E14"/>
    <mergeCell ref="F14:J14"/>
    <mergeCell ref="L16:N16"/>
    <mergeCell ref="M24:M25"/>
    <mergeCell ref="N24:O25"/>
    <mergeCell ref="C26:D29"/>
    <mergeCell ref="M26:M30"/>
    <mergeCell ref="N26:O30"/>
    <mergeCell ref="C24:D25"/>
    <mergeCell ref="E24:F25"/>
    <mergeCell ref="G24:G25"/>
    <mergeCell ref="H24:K24"/>
    <mergeCell ref="L24:L25"/>
    <mergeCell ref="C10:E10"/>
    <mergeCell ref="F10:J10"/>
    <mergeCell ref="K10:O12"/>
    <mergeCell ref="C11:E11"/>
    <mergeCell ref="F11:J11"/>
    <mergeCell ref="C12:E12"/>
    <mergeCell ref="F12:J12"/>
    <mergeCell ref="C3:O3"/>
    <mergeCell ref="C7:E7"/>
    <mergeCell ref="F7:O7"/>
    <mergeCell ref="C8:E8"/>
    <mergeCell ref="F8:O9"/>
    <mergeCell ref="C9:E9"/>
  </mergeCells>
  <dataValidations count="2">
    <dataValidation type="list" allowBlank="1" showInputMessage="1" showErrorMessage="1" sqref="H30:K30 H35:K35" xr:uid="{715CC5C2-3D33-45CE-9675-3E8C2997A7F6}">
      <formula1>"0,4"</formula1>
    </dataValidation>
    <dataValidation type="whole" allowBlank="1" showInputMessage="1" showErrorMessage="1" sqref="H26:K29 H36:K37 H34:K34 H41:K46" xr:uid="{8992542A-E60B-45EC-9678-BC99E1529358}">
      <formula1>0</formula1>
      <formula2>4</formula2>
    </dataValidation>
  </dataValidations>
  <pageMargins left="0.70866141732283472" right="0" top="0.74803149606299213" bottom="0.74803149606299213" header="0.31496062992125984" footer="0.31496062992125984"/>
  <pageSetup paperSize="9" scale="84" orientation="portrait" r:id="rId1"/>
  <rowBreaks count="1" manualBreakCount="1">
    <brk id="48" min="1" max="15" man="1"/>
  </rowBreaks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CB25E-0F97-44F7-88DD-15CD8BB79C88}">
  <dimension ref="B1:P106"/>
  <sheetViews>
    <sheetView topLeftCell="A42" zoomScaleNormal="100" zoomScaleSheetLayoutView="100" workbookViewId="0">
      <selection activeCell="Y15" sqref="Y15"/>
    </sheetView>
  </sheetViews>
  <sheetFormatPr defaultColWidth="9.140625" defaultRowHeight="15" x14ac:dyDescent="0.25"/>
  <cols>
    <col min="2" max="2" width="3.42578125" customWidth="1"/>
    <col min="3" max="3" width="3.5703125" customWidth="1"/>
    <col min="4" max="4" width="12.85546875" customWidth="1"/>
    <col min="5" max="5" width="3.7109375" customWidth="1"/>
    <col min="6" max="6" width="18.42578125" customWidth="1"/>
    <col min="7" max="7" width="11.7109375" customWidth="1"/>
    <col min="8" max="11" width="4.28515625" customWidth="1"/>
    <col min="12" max="12" width="10.5703125" customWidth="1"/>
    <col min="13" max="13" width="8.42578125" customWidth="1"/>
    <col min="14" max="14" width="8.7109375" customWidth="1"/>
    <col min="15" max="15" width="4.42578125" customWidth="1"/>
    <col min="16" max="16" width="3.85546875" customWidth="1"/>
  </cols>
  <sheetData>
    <row r="1" spans="2:16" ht="15.75" thickBot="1" x14ac:dyDescent="0.3"/>
    <row r="2" spans="2:16" ht="15.75" thickTop="1" x14ac:dyDescent="0.25">
      <c r="B2" s="37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94" t="s">
        <v>158</v>
      </c>
    </row>
    <row r="3" spans="2:16" ht="15.75" x14ac:dyDescent="0.25">
      <c r="B3" s="42"/>
      <c r="C3" s="368" t="s">
        <v>159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44"/>
    </row>
    <row r="4" spans="2:16" ht="9.9499999999999993" customHeight="1" x14ac:dyDescent="0.25">
      <c r="B4" s="42"/>
      <c r="C4" s="115"/>
      <c r="D4" s="115"/>
      <c r="E4" s="115"/>
      <c r="F4" s="115"/>
      <c r="G4" s="115"/>
      <c r="H4" s="43"/>
      <c r="I4" s="43"/>
      <c r="J4" s="43"/>
      <c r="K4" s="43"/>
      <c r="L4" s="43"/>
      <c r="M4" s="43"/>
      <c r="N4" s="43"/>
      <c r="O4" s="43"/>
      <c r="P4" s="44"/>
    </row>
    <row r="5" spans="2:16" x14ac:dyDescent="0.25">
      <c r="B5" s="42"/>
      <c r="C5" s="116" t="s">
        <v>79</v>
      </c>
      <c r="D5" s="102"/>
      <c r="E5" s="102"/>
      <c r="F5" s="102"/>
      <c r="G5" s="102"/>
      <c r="H5" s="43"/>
      <c r="I5" s="43"/>
      <c r="J5" s="43"/>
      <c r="K5" s="43"/>
      <c r="L5" s="43"/>
      <c r="M5" s="43"/>
      <c r="N5" s="43"/>
      <c r="O5" s="43"/>
      <c r="P5" s="44"/>
    </row>
    <row r="6" spans="2:16" ht="9.6" customHeight="1" thickBot="1" x14ac:dyDescent="0.3">
      <c r="B6" s="42"/>
      <c r="C6" s="102"/>
      <c r="D6" s="102"/>
      <c r="E6" s="102"/>
      <c r="F6" s="102"/>
      <c r="G6" s="102"/>
      <c r="H6" s="43"/>
      <c r="I6" s="43"/>
      <c r="J6" s="43"/>
      <c r="K6" s="43"/>
      <c r="L6" s="43"/>
      <c r="M6" s="43"/>
      <c r="N6" s="43"/>
      <c r="O6" s="43"/>
      <c r="P6" s="44"/>
    </row>
    <row r="7" spans="2:16" ht="23.25" customHeight="1" thickBot="1" x14ac:dyDescent="0.3">
      <c r="B7" s="42"/>
      <c r="C7" s="369" t="s">
        <v>80</v>
      </c>
      <c r="D7" s="370"/>
      <c r="E7" s="371"/>
      <c r="F7" s="301"/>
      <c r="G7" s="302"/>
      <c r="H7" s="302"/>
      <c r="I7" s="302"/>
      <c r="J7" s="302"/>
      <c r="K7" s="302"/>
      <c r="L7" s="302"/>
      <c r="M7" s="302"/>
      <c r="N7" s="302"/>
      <c r="O7" s="302"/>
      <c r="P7" s="44"/>
    </row>
    <row r="8" spans="2:16" ht="13.5" customHeight="1" x14ac:dyDescent="0.25">
      <c r="B8" s="42"/>
      <c r="C8" s="372" t="s">
        <v>81</v>
      </c>
      <c r="D8" s="373"/>
      <c r="E8" s="374"/>
      <c r="F8" s="301"/>
      <c r="G8" s="302"/>
      <c r="H8" s="302"/>
      <c r="I8" s="302"/>
      <c r="J8" s="302"/>
      <c r="K8" s="302"/>
      <c r="L8" s="302"/>
      <c r="M8" s="302"/>
      <c r="N8" s="302"/>
      <c r="O8" s="302"/>
      <c r="P8" s="44"/>
    </row>
    <row r="9" spans="2:16" ht="15.75" thickBot="1" x14ac:dyDescent="0.3">
      <c r="B9" s="42"/>
      <c r="C9" s="375" t="s">
        <v>82</v>
      </c>
      <c r="D9" s="376"/>
      <c r="E9" s="377"/>
      <c r="F9" s="301"/>
      <c r="G9" s="302"/>
      <c r="H9" s="302"/>
      <c r="I9" s="302"/>
      <c r="J9" s="302"/>
      <c r="K9" s="302"/>
      <c r="L9" s="302"/>
      <c r="M9" s="302"/>
      <c r="N9" s="302"/>
      <c r="O9" s="302"/>
      <c r="P9" s="44"/>
    </row>
    <row r="10" spans="2:16" ht="26.25" customHeight="1" thickBot="1" x14ac:dyDescent="0.3">
      <c r="B10" s="42"/>
      <c r="C10" s="378" t="s">
        <v>83</v>
      </c>
      <c r="D10" s="379"/>
      <c r="E10" s="380"/>
      <c r="F10" s="313"/>
      <c r="G10" s="314"/>
      <c r="H10" s="314"/>
      <c r="I10" s="314"/>
      <c r="J10" s="314"/>
      <c r="K10" s="381" t="s">
        <v>84</v>
      </c>
      <c r="L10" s="382"/>
      <c r="M10" s="382"/>
      <c r="N10" s="382"/>
      <c r="O10" s="382"/>
      <c r="P10" s="44"/>
    </row>
    <row r="11" spans="2:16" ht="26.25" customHeight="1" thickBot="1" x14ac:dyDescent="0.3">
      <c r="B11" s="42"/>
      <c r="C11" s="378" t="s">
        <v>85</v>
      </c>
      <c r="D11" s="379"/>
      <c r="E11" s="380"/>
      <c r="F11" s="317"/>
      <c r="G11" s="318"/>
      <c r="H11" s="318"/>
      <c r="I11" s="318"/>
      <c r="J11" s="318"/>
      <c r="K11" s="381"/>
      <c r="L11" s="382"/>
      <c r="M11" s="382"/>
      <c r="N11" s="382"/>
      <c r="O11" s="382"/>
      <c r="P11" s="44"/>
    </row>
    <row r="12" spans="2:16" ht="26.25" customHeight="1" thickBot="1" x14ac:dyDescent="0.3">
      <c r="B12" s="42"/>
      <c r="C12" s="378" t="s">
        <v>86</v>
      </c>
      <c r="D12" s="379"/>
      <c r="E12" s="380"/>
      <c r="F12" s="317"/>
      <c r="G12" s="318"/>
      <c r="H12" s="318"/>
      <c r="I12" s="318"/>
      <c r="J12" s="318"/>
      <c r="K12" s="381"/>
      <c r="L12" s="382"/>
      <c r="M12" s="382"/>
      <c r="N12" s="382"/>
      <c r="O12" s="382"/>
      <c r="P12" s="44"/>
    </row>
    <row r="13" spans="2:16" ht="26.25" customHeight="1" thickBot="1" x14ac:dyDescent="0.3">
      <c r="B13" s="42"/>
      <c r="C13" s="378" t="s">
        <v>87</v>
      </c>
      <c r="D13" s="379"/>
      <c r="E13" s="380"/>
      <c r="F13" s="317"/>
      <c r="G13" s="318"/>
      <c r="H13" s="318"/>
      <c r="I13" s="318"/>
      <c r="J13" s="318"/>
      <c r="K13" s="43"/>
      <c r="L13" s="43"/>
      <c r="M13" s="43"/>
      <c r="N13" s="117"/>
      <c r="O13" s="117"/>
      <c r="P13" s="44"/>
    </row>
    <row r="14" spans="2:16" ht="26.25" customHeight="1" thickBot="1" x14ac:dyDescent="0.3">
      <c r="B14" s="42"/>
      <c r="C14" s="378" t="s">
        <v>160</v>
      </c>
      <c r="D14" s="379"/>
      <c r="E14" s="380"/>
      <c r="F14" s="317"/>
      <c r="G14" s="318"/>
      <c r="H14" s="318"/>
      <c r="I14" s="318"/>
      <c r="J14" s="318"/>
      <c r="K14" s="43"/>
      <c r="L14" s="43"/>
      <c r="M14" s="43"/>
      <c r="N14" s="118"/>
      <c r="O14" s="118"/>
      <c r="P14" s="44"/>
    </row>
    <row r="15" spans="2:16" ht="10.5" customHeight="1" x14ac:dyDescent="0.25">
      <c r="B15" s="42"/>
      <c r="C15" s="119"/>
      <c r="D15" s="119"/>
      <c r="E15" s="119"/>
      <c r="F15" s="119"/>
      <c r="G15" s="119"/>
      <c r="H15" s="119"/>
      <c r="I15" s="119"/>
      <c r="J15" s="119"/>
      <c r="K15" s="43" t="s">
        <v>89</v>
      </c>
      <c r="L15" s="119"/>
      <c r="M15" s="119"/>
      <c r="N15" s="119"/>
      <c r="O15" s="119"/>
      <c r="P15" s="44"/>
    </row>
    <row r="16" spans="2:16" x14ac:dyDescent="0.25">
      <c r="B16" s="42"/>
      <c r="C16" s="119"/>
      <c r="D16" s="119"/>
      <c r="E16" s="119"/>
      <c r="F16" s="119"/>
      <c r="G16" s="119"/>
      <c r="H16" s="119"/>
      <c r="I16" s="119"/>
      <c r="J16" s="119"/>
      <c r="K16" s="43"/>
      <c r="L16" s="189" t="s">
        <v>90</v>
      </c>
      <c r="M16" s="189"/>
      <c r="N16" s="189"/>
      <c r="O16" s="119"/>
      <c r="P16" s="44"/>
    </row>
    <row r="17" spans="2:16" ht="9.9499999999999993" customHeight="1" x14ac:dyDescent="0.25">
      <c r="B17" s="42"/>
      <c r="C17" s="119"/>
      <c r="D17" s="119"/>
      <c r="E17" s="119"/>
      <c r="F17" s="119"/>
      <c r="G17" s="119"/>
      <c r="H17" s="119"/>
      <c r="I17" s="119"/>
      <c r="J17" s="119"/>
      <c r="K17" s="43"/>
      <c r="L17" s="119"/>
      <c r="M17" s="119"/>
      <c r="N17" s="119"/>
      <c r="O17" s="119"/>
      <c r="P17" s="44"/>
    </row>
    <row r="18" spans="2:16" x14ac:dyDescent="0.25">
      <c r="B18" s="42"/>
      <c r="C18" s="116" t="s">
        <v>161</v>
      </c>
      <c r="D18" s="102"/>
      <c r="E18" s="102"/>
      <c r="F18" s="102"/>
      <c r="G18" s="102"/>
      <c r="H18" s="43"/>
      <c r="I18" s="43"/>
      <c r="J18" s="43"/>
      <c r="K18" s="43"/>
      <c r="L18" s="43"/>
      <c r="M18" s="43"/>
      <c r="N18" s="43"/>
      <c r="O18" s="120"/>
      <c r="P18" s="44"/>
    </row>
    <row r="19" spans="2:16" x14ac:dyDescent="0.25">
      <c r="B19" s="42"/>
      <c r="C19" s="116"/>
      <c r="D19" s="102"/>
      <c r="E19" s="102"/>
      <c r="F19" s="102"/>
      <c r="G19" s="102"/>
      <c r="H19" s="43"/>
      <c r="I19" s="43"/>
      <c r="J19" s="43"/>
      <c r="K19" s="43"/>
      <c r="L19" s="43"/>
      <c r="M19" s="43"/>
      <c r="N19" s="43"/>
      <c r="O19" s="43"/>
      <c r="P19" s="44"/>
    </row>
    <row r="20" spans="2:16" ht="12" customHeight="1" x14ac:dyDescent="0.25">
      <c r="B20" s="42"/>
      <c r="C20" s="121" t="s">
        <v>74</v>
      </c>
      <c r="D20" s="122" t="s">
        <v>162</v>
      </c>
      <c r="E20" s="122"/>
      <c r="F20" s="123"/>
      <c r="G20" s="123"/>
      <c r="H20" s="43"/>
      <c r="I20" s="43"/>
      <c r="J20" s="43"/>
      <c r="K20" s="43"/>
      <c r="L20" s="43"/>
      <c r="M20" s="43"/>
      <c r="N20" s="48">
        <v>800</v>
      </c>
      <c r="O20" s="43"/>
      <c r="P20" s="44"/>
    </row>
    <row r="21" spans="2:16" ht="12" customHeight="1" x14ac:dyDescent="0.25">
      <c r="B21" s="42"/>
      <c r="C21" s="121" t="s">
        <v>75</v>
      </c>
      <c r="D21" s="122" t="s">
        <v>163</v>
      </c>
      <c r="E21" s="122"/>
      <c r="F21" s="123"/>
      <c r="G21" s="123"/>
      <c r="H21" s="43"/>
      <c r="I21" s="43"/>
      <c r="J21" s="43"/>
      <c r="K21" s="43"/>
      <c r="L21" s="43"/>
      <c r="M21" s="43"/>
      <c r="N21" s="48">
        <v>400</v>
      </c>
      <c r="O21" s="43"/>
      <c r="P21" s="44"/>
    </row>
    <row r="22" spans="2:16" ht="12" customHeight="1" x14ac:dyDescent="0.25">
      <c r="B22" s="42"/>
      <c r="C22" s="121" t="s">
        <v>164</v>
      </c>
      <c r="D22" s="122" t="s">
        <v>165</v>
      </c>
      <c r="E22" s="122"/>
      <c r="F22" s="123"/>
      <c r="G22" s="123"/>
      <c r="H22" s="43"/>
      <c r="I22" s="43"/>
      <c r="J22" s="43"/>
      <c r="K22" s="43"/>
      <c r="L22" s="43"/>
      <c r="M22" s="43"/>
      <c r="N22" s="43"/>
      <c r="O22" s="48">
        <v>400</v>
      </c>
      <c r="P22" s="44"/>
    </row>
    <row r="23" spans="2:16" ht="9.9499999999999993" customHeight="1" x14ac:dyDescent="0.25">
      <c r="B23" s="42"/>
      <c r="C23" s="123"/>
      <c r="D23" s="123"/>
      <c r="E23" s="123"/>
      <c r="F23" s="123"/>
      <c r="G23" s="123"/>
      <c r="H23" s="43"/>
      <c r="I23" s="43"/>
      <c r="J23" s="43"/>
      <c r="K23" s="43"/>
      <c r="L23" s="43"/>
      <c r="M23" s="43"/>
      <c r="N23" s="43"/>
      <c r="O23" s="43"/>
      <c r="P23" s="44"/>
    </row>
    <row r="24" spans="2:16" ht="30" customHeight="1" x14ac:dyDescent="0.25">
      <c r="B24" s="42"/>
      <c r="C24" s="278" t="s">
        <v>166</v>
      </c>
      <c r="D24" s="278"/>
      <c r="E24" s="284" t="s">
        <v>167</v>
      </c>
      <c r="F24" s="284"/>
      <c r="G24" s="278" t="s">
        <v>168</v>
      </c>
      <c r="H24" s="284" t="s">
        <v>169</v>
      </c>
      <c r="I24" s="284"/>
      <c r="J24" s="284"/>
      <c r="K24" s="284"/>
      <c r="L24" s="284" t="s">
        <v>170</v>
      </c>
      <c r="M24" s="278" t="s">
        <v>171</v>
      </c>
      <c r="N24" s="284" t="s">
        <v>172</v>
      </c>
      <c r="O24" s="284"/>
      <c r="P24" s="44"/>
    </row>
    <row r="25" spans="2:16" x14ac:dyDescent="0.25">
      <c r="B25" s="42"/>
      <c r="C25" s="279"/>
      <c r="D25" s="279"/>
      <c r="E25" s="284"/>
      <c r="F25" s="284"/>
      <c r="G25" s="278"/>
      <c r="H25" s="125" t="s">
        <v>109</v>
      </c>
      <c r="I25" s="125" t="s">
        <v>110</v>
      </c>
      <c r="J25" s="125" t="s">
        <v>173</v>
      </c>
      <c r="K25" s="125" t="s">
        <v>112</v>
      </c>
      <c r="L25" s="284"/>
      <c r="M25" s="278"/>
      <c r="N25" s="284"/>
      <c r="O25" s="284"/>
      <c r="P25" s="44"/>
    </row>
    <row r="26" spans="2:16" ht="23.25" customHeight="1" x14ac:dyDescent="0.25">
      <c r="B26" s="42"/>
      <c r="C26" s="287" t="s">
        <v>174</v>
      </c>
      <c r="D26" s="286"/>
      <c r="E26" s="126" t="s">
        <v>136</v>
      </c>
      <c r="F26" s="127" t="s">
        <v>137</v>
      </c>
      <c r="G26" s="66">
        <v>10</v>
      </c>
      <c r="H26" s="65">
        <v>4</v>
      </c>
      <c r="I26" s="65">
        <v>4</v>
      </c>
      <c r="J26" s="65">
        <v>4</v>
      </c>
      <c r="K26" s="65">
        <v>4</v>
      </c>
      <c r="L26" s="66">
        <f>G26*(SUM(H26:K26))</f>
        <v>160</v>
      </c>
      <c r="M26" s="385">
        <f>SUM(L26:L30)/$N$20*C30</f>
        <v>50</v>
      </c>
      <c r="N26" s="278" t="str">
        <f>IF(AND(SUM(H30:K30)=16,$M$26&gt;=29.5%),"TERAMPIL","BELUM TERAMPIL")</f>
        <v>TERAMPIL</v>
      </c>
      <c r="O26" s="278"/>
      <c r="P26" s="44"/>
    </row>
    <row r="27" spans="2:16" ht="23.25" customHeight="1" x14ac:dyDescent="0.25">
      <c r="B27" s="42"/>
      <c r="C27" s="383"/>
      <c r="D27" s="384"/>
      <c r="E27" s="126" t="s">
        <v>139</v>
      </c>
      <c r="F27" s="127" t="s">
        <v>140</v>
      </c>
      <c r="G27" s="66">
        <v>6</v>
      </c>
      <c r="H27" s="65">
        <v>4</v>
      </c>
      <c r="I27" s="65">
        <v>4</v>
      </c>
      <c r="J27" s="65">
        <v>4</v>
      </c>
      <c r="K27" s="65">
        <v>4</v>
      </c>
      <c r="L27" s="66">
        <f t="shared" ref="L27:L30" si="0">G27*(SUM(H27:K27))</f>
        <v>96</v>
      </c>
      <c r="M27" s="385"/>
      <c r="N27" s="278"/>
      <c r="O27" s="278"/>
      <c r="P27" s="44"/>
    </row>
    <row r="28" spans="2:16" ht="23.25" customHeight="1" x14ac:dyDescent="0.25">
      <c r="B28" s="42"/>
      <c r="C28" s="383"/>
      <c r="D28" s="384"/>
      <c r="E28" s="126" t="s">
        <v>144</v>
      </c>
      <c r="F28" s="127" t="s">
        <v>145</v>
      </c>
      <c r="G28" s="66">
        <v>4</v>
      </c>
      <c r="H28" s="65">
        <v>4</v>
      </c>
      <c r="I28" s="65">
        <v>4</v>
      </c>
      <c r="J28" s="65">
        <v>4</v>
      </c>
      <c r="K28" s="65">
        <v>4</v>
      </c>
      <c r="L28" s="66">
        <f t="shared" si="0"/>
        <v>64</v>
      </c>
      <c r="M28" s="385"/>
      <c r="N28" s="278"/>
      <c r="O28" s="278"/>
      <c r="P28" s="44"/>
    </row>
    <row r="29" spans="2:16" ht="23.25" customHeight="1" x14ac:dyDescent="0.25">
      <c r="B29" s="42"/>
      <c r="C29" s="383"/>
      <c r="D29" s="384"/>
      <c r="E29" s="126" t="s">
        <v>148</v>
      </c>
      <c r="F29" s="127" t="s">
        <v>149</v>
      </c>
      <c r="G29" s="66">
        <v>8</v>
      </c>
      <c r="H29" s="65">
        <v>4</v>
      </c>
      <c r="I29" s="65">
        <v>4</v>
      </c>
      <c r="J29" s="65">
        <v>4</v>
      </c>
      <c r="K29" s="65">
        <v>4</v>
      </c>
      <c r="L29" s="66">
        <f t="shared" si="0"/>
        <v>128</v>
      </c>
      <c r="M29" s="385"/>
      <c r="N29" s="278"/>
      <c r="O29" s="278"/>
      <c r="P29" s="44"/>
    </row>
    <row r="30" spans="2:16" ht="27.75" customHeight="1" x14ac:dyDescent="0.25">
      <c r="B30" s="42"/>
      <c r="C30" s="128">
        <v>50</v>
      </c>
      <c r="D30" s="129" t="s">
        <v>175</v>
      </c>
      <c r="E30" s="126" t="s">
        <v>152</v>
      </c>
      <c r="F30" s="130" t="s">
        <v>176</v>
      </c>
      <c r="G30" s="66">
        <v>22</v>
      </c>
      <c r="H30" s="65">
        <v>4</v>
      </c>
      <c r="I30" s="65">
        <v>4</v>
      </c>
      <c r="J30" s="65">
        <v>4</v>
      </c>
      <c r="K30" s="65">
        <v>4</v>
      </c>
      <c r="L30" s="66">
        <f t="shared" si="0"/>
        <v>352</v>
      </c>
      <c r="M30" s="385"/>
      <c r="N30" s="278"/>
      <c r="O30" s="278"/>
      <c r="P30" s="44"/>
    </row>
    <row r="31" spans="2:16" ht="23.25" customHeight="1" x14ac:dyDescent="0.25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4"/>
    </row>
    <row r="32" spans="2:16" ht="24" customHeight="1" x14ac:dyDescent="0.25">
      <c r="B32" s="42"/>
      <c r="C32" s="278" t="s">
        <v>166</v>
      </c>
      <c r="D32" s="278"/>
      <c r="E32" s="284" t="s">
        <v>167</v>
      </c>
      <c r="F32" s="284"/>
      <c r="G32" s="278" t="s">
        <v>168</v>
      </c>
      <c r="H32" s="284" t="s">
        <v>169</v>
      </c>
      <c r="I32" s="284"/>
      <c r="J32" s="284"/>
      <c r="K32" s="284"/>
      <c r="L32" s="284" t="s">
        <v>170</v>
      </c>
      <c r="M32" s="284" t="s">
        <v>7</v>
      </c>
      <c r="N32" s="284" t="s">
        <v>172</v>
      </c>
      <c r="O32" s="284"/>
      <c r="P32" s="44"/>
    </row>
    <row r="33" spans="2:16" x14ac:dyDescent="0.25">
      <c r="B33" s="42"/>
      <c r="C33" s="279"/>
      <c r="D33" s="279"/>
      <c r="E33" s="284"/>
      <c r="F33" s="284"/>
      <c r="G33" s="278"/>
      <c r="H33" s="125" t="s">
        <v>109</v>
      </c>
      <c r="I33" s="125" t="s">
        <v>110</v>
      </c>
      <c r="J33" s="125" t="s">
        <v>173</v>
      </c>
      <c r="K33" s="125" t="s">
        <v>112</v>
      </c>
      <c r="L33" s="284"/>
      <c r="M33" s="284"/>
      <c r="N33" s="284"/>
      <c r="O33" s="284"/>
      <c r="P33" s="44"/>
    </row>
    <row r="34" spans="2:16" ht="22.5" customHeight="1" x14ac:dyDescent="0.25">
      <c r="B34" s="42"/>
      <c r="C34" s="287" t="s">
        <v>177</v>
      </c>
      <c r="D34" s="286"/>
      <c r="E34" s="131" t="s">
        <v>136</v>
      </c>
      <c r="F34" s="109" t="s">
        <v>138</v>
      </c>
      <c r="G34" s="132">
        <v>8</v>
      </c>
      <c r="H34" s="47">
        <v>4</v>
      </c>
      <c r="I34" s="47">
        <v>4</v>
      </c>
      <c r="J34" s="47">
        <v>4</v>
      </c>
      <c r="K34" s="47">
        <v>4</v>
      </c>
      <c r="L34" s="66">
        <f>G34*(SUM(H34:K34))</f>
        <v>128</v>
      </c>
      <c r="M34" s="385">
        <f>SUM(L34:L37)/$N$21*C37</f>
        <v>22</v>
      </c>
      <c r="N34" s="278" t="str">
        <f>IF(AND(SUM(H35:K35)=16,$M$34&gt;=14.5%),"TERAMPIL","BELUM TERAMPIL")</f>
        <v>BELUM TERAMPIL</v>
      </c>
      <c r="O34" s="278"/>
      <c r="P34" s="44"/>
    </row>
    <row r="35" spans="2:16" ht="22.5" customHeight="1" x14ac:dyDescent="0.25">
      <c r="B35" s="42"/>
      <c r="C35" s="383"/>
      <c r="D35" s="384"/>
      <c r="E35" s="131" t="s">
        <v>139</v>
      </c>
      <c r="F35" s="109" t="s">
        <v>141</v>
      </c>
      <c r="G35" s="132">
        <v>12</v>
      </c>
      <c r="H35" s="47">
        <v>4</v>
      </c>
      <c r="I35" s="47">
        <v>4</v>
      </c>
      <c r="J35" s="47">
        <v>0</v>
      </c>
      <c r="K35" s="47">
        <v>4</v>
      </c>
      <c r="L35" s="66">
        <f t="shared" ref="L35:L37" si="1">G35*(SUM(H35:K35))</f>
        <v>144</v>
      </c>
      <c r="M35" s="385"/>
      <c r="N35" s="278"/>
      <c r="O35" s="278"/>
      <c r="P35" s="44"/>
    </row>
    <row r="36" spans="2:16" ht="22.5" customHeight="1" x14ac:dyDescent="0.25">
      <c r="B36" s="42"/>
      <c r="C36" s="383"/>
      <c r="D36" s="384"/>
      <c r="E36" s="131" t="s">
        <v>144</v>
      </c>
      <c r="F36" s="109" t="s">
        <v>146</v>
      </c>
      <c r="G36" s="132">
        <v>1</v>
      </c>
      <c r="H36" s="47">
        <v>4</v>
      </c>
      <c r="I36" s="47">
        <v>4</v>
      </c>
      <c r="J36" s="47">
        <v>4</v>
      </c>
      <c r="K36" s="47">
        <v>4</v>
      </c>
      <c r="L36" s="66">
        <f t="shared" si="1"/>
        <v>16</v>
      </c>
      <c r="M36" s="385"/>
      <c r="N36" s="278"/>
      <c r="O36" s="278"/>
      <c r="P36" s="44"/>
    </row>
    <row r="37" spans="2:16" ht="22.5" customHeight="1" x14ac:dyDescent="0.25">
      <c r="B37" s="42"/>
      <c r="C37" s="133">
        <v>25</v>
      </c>
      <c r="D37" s="134" t="s">
        <v>175</v>
      </c>
      <c r="E37" s="131" t="s">
        <v>148</v>
      </c>
      <c r="F37" s="109" t="s">
        <v>150</v>
      </c>
      <c r="G37" s="132">
        <v>4</v>
      </c>
      <c r="H37" s="47">
        <v>4</v>
      </c>
      <c r="I37" s="47">
        <v>4</v>
      </c>
      <c r="J37" s="47">
        <v>4</v>
      </c>
      <c r="K37" s="47">
        <v>4</v>
      </c>
      <c r="L37" s="66">
        <f t="shared" si="1"/>
        <v>64</v>
      </c>
      <c r="M37" s="385"/>
      <c r="N37" s="278"/>
      <c r="O37" s="278"/>
      <c r="P37" s="44"/>
    </row>
    <row r="38" spans="2:16" ht="23.25" customHeight="1" x14ac:dyDescent="0.25">
      <c r="B38" s="42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4"/>
    </row>
    <row r="39" spans="2:16" x14ac:dyDescent="0.25">
      <c r="B39" s="42"/>
      <c r="C39" s="278" t="s">
        <v>166</v>
      </c>
      <c r="D39" s="278"/>
      <c r="E39" s="284" t="s">
        <v>167</v>
      </c>
      <c r="F39" s="284"/>
      <c r="G39" s="278" t="s">
        <v>168</v>
      </c>
      <c r="H39" s="284" t="s">
        <v>169</v>
      </c>
      <c r="I39" s="284"/>
      <c r="J39" s="284"/>
      <c r="K39" s="284"/>
      <c r="L39" s="284" t="s">
        <v>170</v>
      </c>
      <c r="M39" s="284" t="s">
        <v>7</v>
      </c>
      <c r="N39" s="284" t="s">
        <v>172</v>
      </c>
      <c r="O39" s="284"/>
      <c r="P39" s="44"/>
    </row>
    <row r="40" spans="2:16" x14ac:dyDescent="0.25">
      <c r="B40" s="42"/>
      <c r="C40" s="279"/>
      <c r="D40" s="279"/>
      <c r="E40" s="284"/>
      <c r="F40" s="284"/>
      <c r="G40" s="278"/>
      <c r="H40" s="125" t="s">
        <v>109</v>
      </c>
      <c r="I40" s="125" t="s">
        <v>110</v>
      </c>
      <c r="J40" s="125" t="s">
        <v>173</v>
      </c>
      <c r="K40" s="125" t="s">
        <v>112</v>
      </c>
      <c r="L40" s="284"/>
      <c r="M40" s="284"/>
      <c r="N40" s="284"/>
      <c r="O40" s="284"/>
      <c r="P40" s="44"/>
    </row>
    <row r="41" spans="2:16" ht="22.5" customHeight="1" x14ac:dyDescent="0.25">
      <c r="B41" s="42"/>
      <c r="C41" s="287" t="s">
        <v>178</v>
      </c>
      <c r="D41" s="286"/>
      <c r="E41" s="131" t="s">
        <v>136</v>
      </c>
      <c r="F41" s="109" t="s">
        <v>138</v>
      </c>
      <c r="G41" s="132">
        <v>8</v>
      </c>
      <c r="H41" s="47">
        <v>4</v>
      </c>
      <c r="I41" s="47">
        <v>4</v>
      </c>
      <c r="J41" s="47">
        <v>4</v>
      </c>
      <c r="K41" s="47">
        <v>4</v>
      </c>
      <c r="L41" s="66">
        <f>G41*(SUM(H41:K41))</f>
        <v>128</v>
      </c>
      <c r="M41" s="385">
        <f>SUM(L41:L46)/$O$22*C46</f>
        <v>25</v>
      </c>
      <c r="N41" s="278" t="str">
        <f>IF($M$41&gt;=14.5%,"TERAMPIL","BELUM TERAMPIL")</f>
        <v>TERAMPIL</v>
      </c>
      <c r="O41" s="278"/>
      <c r="P41" s="44"/>
    </row>
    <row r="42" spans="2:16" ht="22.5" customHeight="1" x14ac:dyDescent="0.25">
      <c r="B42" s="42"/>
      <c r="C42" s="383"/>
      <c r="D42" s="384"/>
      <c r="E42" s="131" t="s">
        <v>139</v>
      </c>
      <c r="F42" s="109" t="s">
        <v>142</v>
      </c>
      <c r="G42" s="132">
        <v>4</v>
      </c>
      <c r="H42" s="47">
        <v>4</v>
      </c>
      <c r="I42" s="47">
        <v>4</v>
      </c>
      <c r="J42" s="47">
        <v>4</v>
      </c>
      <c r="K42" s="47">
        <v>4</v>
      </c>
      <c r="L42" s="66">
        <f t="shared" ref="L42:L46" si="2">G42*(SUM(H42:K42))</f>
        <v>64</v>
      </c>
      <c r="M42" s="385"/>
      <c r="N42" s="278"/>
      <c r="O42" s="278"/>
      <c r="P42" s="44"/>
    </row>
    <row r="43" spans="2:16" ht="22.5" customHeight="1" x14ac:dyDescent="0.25">
      <c r="B43" s="42"/>
      <c r="C43" s="383"/>
      <c r="D43" s="384"/>
      <c r="E43" s="131" t="s">
        <v>144</v>
      </c>
      <c r="F43" s="109" t="s">
        <v>147</v>
      </c>
      <c r="G43" s="132">
        <v>4</v>
      </c>
      <c r="H43" s="47">
        <v>4</v>
      </c>
      <c r="I43" s="47">
        <v>4</v>
      </c>
      <c r="J43" s="47">
        <v>4</v>
      </c>
      <c r="K43" s="47">
        <v>4</v>
      </c>
      <c r="L43" s="66">
        <f t="shared" si="2"/>
        <v>64</v>
      </c>
      <c r="M43" s="385"/>
      <c r="N43" s="278"/>
      <c r="O43" s="278"/>
      <c r="P43" s="44"/>
    </row>
    <row r="44" spans="2:16" ht="22.5" customHeight="1" x14ac:dyDescent="0.25">
      <c r="B44" s="42"/>
      <c r="C44" s="383"/>
      <c r="D44" s="384"/>
      <c r="E44" s="131" t="s">
        <v>148</v>
      </c>
      <c r="F44" s="109" t="s">
        <v>151</v>
      </c>
      <c r="G44" s="132">
        <v>2</v>
      </c>
      <c r="H44" s="47">
        <v>4</v>
      </c>
      <c r="I44" s="47">
        <v>4</v>
      </c>
      <c r="J44" s="47">
        <v>4</v>
      </c>
      <c r="K44" s="47">
        <v>4</v>
      </c>
      <c r="L44" s="66">
        <f t="shared" si="2"/>
        <v>32</v>
      </c>
      <c r="M44" s="385"/>
      <c r="N44" s="278"/>
      <c r="O44" s="278"/>
      <c r="P44" s="44"/>
    </row>
    <row r="45" spans="2:16" ht="22.5" customHeight="1" x14ac:dyDescent="0.25">
      <c r="B45" s="42"/>
      <c r="C45" s="383"/>
      <c r="D45" s="384"/>
      <c r="E45" s="131" t="s">
        <v>152</v>
      </c>
      <c r="F45" s="109" t="s">
        <v>154</v>
      </c>
      <c r="G45" s="132">
        <v>4</v>
      </c>
      <c r="H45" s="47">
        <v>4</v>
      </c>
      <c r="I45" s="47">
        <v>4</v>
      </c>
      <c r="J45" s="47">
        <v>4</v>
      </c>
      <c r="K45" s="47">
        <v>4</v>
      </c>
      <c r="L45" s="66">
        <f t="shared" si="2"/>
        <v>64</v>
      </c>
      <c r="M45" s="385"/>
      <c r="N45" s="278"/>
      <c r="O45" s="278"/>
      <c r="P45" s="44"/>
    </row>
    <row r="46" spans="2:16" ht="22.5" customHeight="1" x14ac:dyDescent="0.25">
      <c r="B46" s="42"/>
      <c r="C46" s="133">
        <v>25</v>
      </c>
      <c r="D46" s="134" t="s">
        <v>175</v>
      </c>
      <c r="E46" s="131" t="s">
        <v>155</v>
      </c>
      <c r="F46" s="109" t="s">
        <v>156</v>
      </c>
      <c r="G46" s="132">
        <v>3</v>
      </c>
      <c r="H46" s="47">
        <v>4</v>
      </c>
      <c r="I46" s="47">
        <v>4</v>
      </c>
      <c r="J46" s="47">
        <v>4</v>
      </c>
      <c r="K46" s="47">
        <v>4</v>
      </c>
      <c r="L46" s="66">
        <f t="shared" si="2"/>
        <v>48</v>
      </c>
      <c r="M46" s="385"/>
      <c r="N46" s="278"/>
      <c r="O46" s="278"/>
      <c r="P46" s="44"/>
    </row>
    <row r="47" spans="2:16" ht="9.9499999999999993" customHeight="1" thickBot="1" x14ac:dyDescent="0.3">
      <c r="B47" s="52"/>
      <c r="C47" s="135"/>
      <c r="D47" s="135"/>
      <c r="E47" s="135"/>
      <c r="F47" s="135"/>
      <c r="G47" s="135"/>
      <c r="H47" s="136"/>
      <c r="I47" s="136"/>
      <c r="J47" s="54"/>
      <c r="K47" s="54"/>
      <c r="L47" s="54"/>
      <c r="M47" s="54"/>
      <c r="N47" s="54"/>
      <c r="O47" s="54"/>
      <c r="P47" s="55"/>
    </row>
    <row r="48" spans="2:16" ht="9.9499999999999993" customHeight="1" thickTop="1" x14ac:dyDescent="0.25"/>
    <row r="49" spans="2:16" ht="9.9499999999999993" customHeight="1" thickBot="1" x14ac:dyDescent="0.3"/>
    <row r="50" spans="2:16" ht="9.9499999999999993" customHeight="1" thickTop="1" thickBot="1" x14ac:dyDescent="0.3">
      <c r="B50" s="37"/>
      <c r="C50" s="137"/>
      <c r="D50" s="137"/>
      <c r="E50" s="137"/>
      <c r="F50" s="137"/>
      <c r="G50" s="137"/>
      <c r="H50" s="138"/>
      <c r="I50" s="138"/>
      <c r="J50" s="38"/>
      <c r="K50" s="38"/>
      <c r="L50" s="38"/>
      <c r="M50" s="38"/>
      <c r="N50" s="38"/>
      <c r="O50" s="38"/>
      <c r="P50" s="41"/>
    </row>
    <row r="51" spans="2:16" ht="16.5" customHeight="1" x14ac:dyDescent="0.25">
      <c r="B51" s="42"/>
      <c r="C51" s="139" t="s">
        <v>179</v>
      </c>
      <c r="D51" s="140"/>
      <c r="E51" s="140"/>
      <c r="F51" s="140"/>
      <c r="G51" s="140"/>
      <c r="H51" s="141"/>
      <c r="I51" s="141"/>
      <c r="J51" s="142"/>
      <c r="K51" s="142"/>
      <c r="L51" s="142"/>
      <c r="M51" s="142"/>
      <c r="N51" s="142"/>
      <c r="O51" s="143"/>
      <c r="P51" s="44"/>
    </row>
    <row r="52" spans="2:16" ht="9.9499999999999993" customHeight="1" x14ac:dyDescent="0.25">
      <c r="B52" s="42"/>
      <c r="C52" s="144"/>
      <c r="D52" s="145"/>
      <c r="E52" s="145"/>
      <c r="F52" s="145"/>
      <c r="G52" s="145"/>
      <c r="H52" s="146"/>
      <c r="I52" s="146"/>
      <c r="J52" s="43"/>
      <c r="K52" s="43"/>
      <c r="L52" s="43"/>
      <c r="M52" s="43"/>
      <c r="N52" s="43"/>
      <c r="O52" s="147"/>
      <c r="P52" s="44"/>
    </row>
    <row r="53" spans="2:16" ht="23.1" customHeight="1" x14ac:dyDescent="0.25">
      <c r="B53" s="42"/>
      <c r="C53" s="144"/>
      <c r="D53" s="148" t="s">
        <v>180</v>
      </c>
      <c r="E53" s="386">
        <f>SUM(M26,M34,M41)</f>
        <v>97</v>
      </c>
      <c r="F53" s="386"/>
      <c r="G53" s="145"/>
      <c r="H53" s="387" t="s">
        <v>22</v>
      </c>
      <c r="I53" s="387"/>
      <c r="J53" s="387"/>
      <c r="K53" s="387"/>
      <c r="L53" s="388" t="str">
        <f>IF(AND($N$26="TERAMPIL",$N$34="TERAMPIL",$N$41="TERAMPIL"),"TERAMPIL","BELUM TERAMPIL")</f>
        <v>BELUM TERAMPIL</v>
      </c>
      <c r="M53" s="389"/>
      <c r="N53" s="390"/>
      <c r="O53" s="150"/>
      <c r="P53" s="44"/>
    </row>
    <row r="54" spans="2:16" ht="9.9499999999999993" customHeight="1" thickBot="1" x14ac:dyDescent="0.3">
      <c r="B54" s="42"/>
      <c r="C54" s="151"/>
      <c r="D54" s="152"/>
      <c r="E54" s="152"/>
      <c r="F54" s="152"/>
      <c r="G54" s="152"/>
      <c r="H54" s="153"/>
      <c r="I54" s="153"/>
      <c r="J54" s="154"/>
      <c r="K54" s="154"/>
      <c r="L54" s="154"/>
      <c r="M54" s="154"/>
      <c r="N54" s="154"/>
      <c r="O54" s="155"/>
      <c r="P54" s="44"/>
    </row>
    <row r="55" spans="2:16" ht="9.9499999999999993" customHeight="1" x14ac:dyDescent="0.25">
      <c r="B55" s="42"/>
      <c r="C55" s="145"/>
      <c r="D55" s="145"/>
      <c r="E55" s="145"/>
      <c r="F55" s="145"/>
      <c r="G55" s="145"/>
      <c r="H55" s="146"/>
      <c r="I55" s="146"/>
      <c r="J55" s="43"/>
      <c r="K55" s="43"/>
      <c r="L55" s="43"/>
      <c r="M55" s="43"/>
      <c r="N55" s="43"/>
      <c r="O55" s="43"/>
      <c r="P55" s="44"/>
    </row>
    <row r="56" spans="2:16" ht="15.75" x14ac:dyDescent="0.25">
      <c r="B56" s="42"/>
      <c r="C56" s="116" t="s">
        <v>181</v>
      </c>
      <c r="D56" s="156"/>
      <c r="E56" s="156"/>
      <c r="F56" s="156"/>
      <c r="G56" s="156"/>
      <c r="H56" s="43"/>
      <c r="I56" s="43"/>
      <c r="J56" s="43"/>
      <c r="K56" s="43"/>
      <c r="L56" s="43"/>
      <c r="M56" s="43"/>
      <c r="N56" s="43"/>
      <c r="O56" s="43"/>
      <c r="P56" s="44"/>
    </row>
    <row r="57" spans="2:16" ht="9.9499999999999993" customHeight="1" x14ac:dyDescent="0.25"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4"/>
    </row>
    <row r="58" spans="2:16" ht="9.9499999999999993" customHeight="1" x14ac:dyDescent="0.25"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4"/>
    </row>
    <row r="59" spans="2:16" ht="9.9499999999999993" customHeight="1" x14ac:dyDescent="0.25"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4"/>
    </row>
    <row r="60" spans="2:16" ht="9.9499999999999993" customHeight="1" x14ac:dyDescent="0.25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4"/>
    </row>
    <row r="61" spans="2:16" x14ac:dyDescent="0.25"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4"/>
    </row>
    <row r="62" spans="2:16" x14ac:dyDescent="0.25"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4"/>
    </row>
    <row r="63" spans="2:16" x14ac:dyDescent="0.25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4"/>
    </row>
    <row r="64" spans="2:16" ht="15.75" thickBot="1" x14ac:dyDescent="0.3">
      <c r="B64" s="42"/>
      <c r="C64" s="157"/>
      <c r="D64" s="157"/>
      <c r="E64" s="157"/>
      <c r="F64" s="157"/>
      <c r="G64" s="43"/>
      <c r="H64" s="43"/>
      <c r="I64" s="157"/>
      <c r="J64" s="157"/>
      <c r="K64" s="157"/>
      <c r="L64" s="157"/>
      <c r="M64" s="157"/>
      <c r="N64" s="157"/>
      <c r="O64" s="43"/>
      <c r="P64" s="44"/>
    </row>
    <row r="65" spans="2:16" x14ac:dyDescent="0.25">
      <c r="B65" s="42"/>
      <c r="C65" s="43" t="s">
        <v>100</v>
      </c>
      <c r="D65" s="43"/>
      <c r="E65" s="43"/>
      <c r="F65" s="43"/>
      <c r="G65" s="43"/>
      <c r="H65" s="43"/>
      <c r="I65" s="43" t="s">
        <v>101</v>
      </c>
      <c r="J65" s="43"/>
      <c r="K65" s="43"/>
      <c r="L65" s="43"/>
      <c r="M65" s="43"/>
      <c r="N65" s="43"/>
      <c r="O65" s="43"/>
      <c r="P65" s="44"/>
    </row>
    <row r="66" spans="2:16" x14ac:dyDescent="0.25">
      <c r="B66" s="42"/>
      <c r="C66" s="269"/>
      <c r="D66" s="269"/>
      <c r="E66" s="269"/>
      <c r="F66" s="269"/>
      <c r="G66" s="120"/>
      <c r="H66" s="43"/>
      <c r="I66" s="269"/>
      <c r="J66" s="269"/>
      <c r="K66" s="269"/>
      <c r="L66" s="269"/>
      <c r="M66" s="269"/>
      <c r="N66" s="269"/>
      <c r="O66" s="43"/>
      <c r="P66" s="44"/>
    </row>
    <row r="67" spans="2:16" x14ac:dyDescent="0.25">
      <c r="B67" s="42"/>
      <c r="C67" s="43" t="s">
        <v>102</v>
      </c>
      <c r="D67" s="43"/>
      <c r="E67" s="43"/>
      <c r="F67" s="43"/>
      <c r="G67" s="43"/>
      <c r="H67" s="43"/>
      <c r="I67" s="43" t="s">
        <v>103</v>
      </c>
      <c r="J67" s="43"/>
      <c r="K67" s="43"/>
      <c r="L67" s="43"/>
      <c r="M67" s="43"/>
      <c r="N67" s="43"/>
      <c r="O67" s="43"/>
      <c r="P67" s="44"/>
    </row>
    <row r="68" spans="2:16" x14ac:dyDescent="0.25">
      <c r="B68" s="42"/>
      <c r="C68" s="269"/>
      <c r="D68" s="269"/>
      <c r="E68" s="269"/>
      <c r="F68" s="269"/>
      <c r="G68" s="120"/>
      <c r="H68" s="43"/>
      <c r="I68" s="269"/>
      <c r="J68" s="269"/>
      <c r="K68" s="269"/>
      <c r="L68" s="269"/>
      <c r="M68" s="269"/>
      <c r="N68" s="269"/>
      <c r="O68" s="43"/>
      <c r="P68" s="44"/>
    </row>
    <row r="69" spans="2:16" x14ac:dyDescent="0.25">
      <c r="B69" s="42"/>
      <c r="C69" s="48" t="s">
        <v>19</v>
      </c>
      <c r="D69" s="120"/>
      <c r="E69" s="120"/>
      <c r="F69" s="120"/>
      <c r="G69" s="120"/>
      <c r="H69" s="43"/>
      <c r="I69" s="48" t="s">
        <v>19</v>
      </c>
      <c r="J69" s="120"/>
      <c r="K69" s="120"/>
      <c r="L69" s="43"/>
      <c r="M69" s="43"/>
      <c r="N69" s="43"/>
      <c r="O69" s="43"/>
      <c r="P69" s="44"/>
    </row>
    <row r="70" spans="2:16" x14ac:dyDescent="0.25">
      <c r="B70" s="42"/>
      <c r="C70" s="269"/>
      <c r="D70" s="269"/>
      <c r="E70" s="269"/>
      <c r="F70" s="269"/>
      <c r="G70" s="120"/>
      <c r="H70" s="43"/>
      <c r="I70" s="269"/>
      <c r="J70" s="269"/>
      <c r="K70" s="269"/>
      <c r="L70" s="269"/>
      <c r="M70" s="269"/>
      <c r="N70" s="269"/>
      <c r="O70" s="43"/>
      <c r="P70" s="44"/>
    </row>
    <row r="71" spans="2:16" x14ac:dyDescent="0.25">
      <c r="B71" s="42"/>
      <c r="C71" s="43" t="s">
        <v>104</v>
      </c>
      <c r="D71" s="43"/>
      <c r="E71" s="43"/>
      <c r="F71" s="43"/>
      <c r="G71" s="43"/>
      <c r="H71" s="43"/>
      <c r="I71" s="43" t="s">
        <v>104</v>
      </c>
      <c r="J71" s="43"/>
      <c r="K71" s="43"/>
      <c r="L71" s="43"/>
      <c r="M71" s="43"/>
      <c r="N71" s="43"/>
      <c r="O71" s="43"/>
      <c r="P71" s="44"/>
    </row>
    <row r="72" spans="2:16" x14ac:dyDescent="0.25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4"/>
    </row>
    <row r="73" spans="2:16" x14ac:dyDescent="0.25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4"/>
    </row>
    <row r="74" spans="2:16" x14ac:dyDescent="0.25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4"/>
    </row>
    <row r="75" spans="2:16" x14ac:dyDescent="0.25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4"/>
    </row>
    <row r="76" spans="2:16" x14ac:dyDescent="0.25"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4"/>
    </row>
    <row r="77" spans="2:16" x14ac:dyDescent="0.25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4"/>
    </row>
    <row r="78" spans="2:16" x14ac:dyDescent="0.25"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4"/>
    </row>
    <row r="79" spans="2:16" x14ac:dyDescent="0.25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4"/>
    </row>
    <row r="80" spans="2:16" x14ac:dyDescent="0.25"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4"/>
    </row>
    <row r="81" spans="2:16" x14ac:dyDescent="0.25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4"/>
    </row>
    <row r="82" spans="2:16" x14ac:dyDescent="0.25"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4"/>
    </row>
    <row r="83" spans="2:16" x14ac:dyDescent="0.25"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4"/>
    </row>
    <row r="84" spans="2:16" x14ac:dyDescent="0.25"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4"/>
    </row>
    <row r="85" spans="2:16" x14ac:dyDescent="0.25"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4"/>
    </row>
    <row r="86" spans="2:16" ht="15.75" thickBot="1" x14ac:dyDescent="0.3">
      <c r="B86" s="42"/>
      <c r="C86" s="157"/>
      <c r="D86" s="157"/>
      <c r="E86" s="157"/>
      <c r="F86" s="157"/>
      <c r="G86" s="43"/>
      <c r="H86" s="43"/>
      <c r="I86" s="157"/>
      <c r="J86" s="157"/>
      <c r="K86" s="157"/>
      <c r="L86" s="157"/>
      <c r="M86" s="157"/>
      <c r="N86" s="157"/>
      <c r="O86" s="43"/>
      <c r="P86" s="44"/>
    </row>
    <row r="87" spans="2:16" x14ac:dyDescent="0.25">
      <c r="B87" s="42"/>
      <c r="C87" s="43" t="s">
        <v>105</v>
      </c>
      <c r="D87" s="43"/>
      <c r="E87" s="43"/>
      <c r="F87" s="43"/>
      <c r="G87" s="43"/>
      <c r="H87" s="43"/>
      <c r="I87" s="43" t="s">
        <v>106</v>
      </c>
      <c r="J87" s="43"/>
      <c r="K87" s="43"/>
      <c r="L87" s="43"/>
      <c r="M87" s="43"/>
      <c r="N87" s="43"/>
      <c r="O87" s="43"/>
      <c r="P87" s="44"/>
    </row>
    <row r="88" spans="2:16" x14ac:dyDescent="0.25">
      <c r="B88" s="42"/>
      <c r="C88" s="269"/>
      <c r="D88" s="269"/>
      <c r="E88" s="269"/>
      <c r="F88" s="269"/>
      <c r="G88" s="43"/>
      <c r="H88" s="43"/>
      <c r="I88" s="269"/>
      <c r="J88" s="269"/>
      <c r="K88" s="269"/>
      <c r="L88" s="269"/>
      <c r="M88" s="269"/>
      <c r="N88" s="269"/>
      <c r="O88" s="43"/>
      <c r="P88" s="44"/>
    </row>
    <row r="89" spans="2:16" x14ac:dyDescent="0.25">
      <c r="B89" s="42"/>
      <c r="C89" s="43" t="s">
        <v>103</v>
      </c>
      <c r="D89" s="43"/>
      <c r="E89" s="43"/>
      <c r="F89" s="43"/>
      <c r="G89" s="43"/>
      <c r="H89" s="43"/>
      <c r="I89" s="43" t="s">
        <v>103</v>
      </c>
      <c r="J89" s="43"/>
      <c r="K89" s="43"/>
      <c r="L89" s="43"/>
      <c r="M89" s="43"/>
      <c r="N89" s="43"/>
      <c r="O89" s="43"/>
      <c r="P89" s="44"/>
    </row>
    <row r="90" spans="2:16" x14ac:dyDescent="0.25">
      <c r="B90" s="42"/>
      <c r="C90" s="269"/>
      <c r="D90" s="269"/>
      <c r="E90" s="269"/>
      <c r="F90" s="269"/>
      <c r="G90" s="43"/>
      <c r="H90" s="43"/>
      <c r="I90" s="269"/>
      <c r="J90" s="269"/>
      <c r="K90" s="269"/>
      <c r="L90" s="269"/>
      <c r="M90" s="269"/>
      <c r="N90" s="269"/>
      <c r="O90" s="43"/>
      <c r="P90" s="44"/>
    </row>
    <row r="91" spans="2:16" x14ac:dyDescent="0.25">
      <c r="B91" s="42"/>
      <c r="C91" s="43" t="s">
        <v>19</v>
      </c>
      <c r="D91" s="43"/>
      <c r="E91" s="43"/>
      <c r="F91" s="43"/>
      <c r="G91" s="43"/>
      <c r="H91" s="43"/>
      <c r="I91" s="43" t="s">
        <v>19</v>
      </c>
      <c r="J91" s="43"/>
      <c r="K91" s="43"/>
      <c r="L91" s="43"/>
      <c r="M91" s="43"/>
      <c r="N91" s="43"/>
      <c r="O91" s="43"/>
      <c r="P91" s="44"/>
    </row>
    <row r="92" spans="2:16" x14ac:dyDescent="0.25">
      <c r="B92" s="42"/>
      <c r="C92" s="269"/>
      <c r="D92" s="269"/>
      <c r="E92" s="269"/>
      <c r="F92" s="269"/>
      <c r="G92" s="43"/>
      <c r="H92" s="43"/>
      <c r="I92" s="269"/>
      <c r="J92" s="269"/>
      <c r="K92" s="269"/>
      <c r="L92" s="269"/>
      <c r="M92" s="269"/>
      <c r="N92" s="269"/>
      <c r="O92" s="43"/>
      <c r="P92" s="44"/>
    </row>
    <row r="93" spans="2:16" x14ac:dyDescent="0.25">
      <c r="B93" s="42"/>
      <c r="C93" s="43" t="s">
        <v>104</v>
      </c>
      <c r="D93" s="43"/>
      <c r="E93" s="43"/>
      <c r="F93" s="43"/>
      <c r="G93" s="43"/>
      <c r="H93" s="43"/>
      <c r="I93" s="43" t="s">
        <v>104</v>
      </c>
      <c r="J93" s="43"/>
      <c r="K93" s="43"/>
      <c r="L93" s="43"/>
      <c r="M93" s="43"/>
      <c r="N93" s="43"/>
      <c r="O93" s="43"/>
      <c r="P93" s="44"/>
    </row>
    <row r="94" spans="2:16" x14ac:dyDescent="0.25"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4"/>
    </row>
    <row r="95" spans="2:16" x14ac:dyDescent="0.25"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4"/>
    </row>
    <row r="96" spans="2:16" x14ac:dyDescent="0.25"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4"/>
    </row>
    <row r="97" spans="2:16" x14ac:dyDescent="0.25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4"/>
    </row>
    <row r="98" spans="2:16" x14ac:dyDescent="0.25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4"/>
    </row>
    <row r="99" spans="2:16" x14ac:dyDescent="0.25">
      <c r="B99" s="42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4"/>
    </row>
    <row r="100" spans="2:16" x14ac:dyDescent="0.25"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4"/>
    </row>
    <row r="101" spans="2:16" x14ac:dyDescent="0.25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4"/>
    </row>
    <row r="102" spans="2:16" x14ac:dyDescent="0.25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4"/>
    </row>
    <row r="103" spans="2:16" x14ac:dyDescent="0.25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4"/>
    </row>
    <row r="104" spans="2:16" x14ac:dyDescent="0.25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4"/>
    </row>
    <row r="105" spans="2:16" ht="15.75" thickBot="1" x14ac:dyDescent="0.3">
      <c r="B105" s="52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5"/>
    </row>
    <row r="106" spans="2:16" ht="15.75" thickTop="1" x14ac:dyDescent="0.25"/>
  </sheetData>
  <sheetProtection algorithmName="SHA-512" hashValue="uTtANE2wkrXLHkTOM8bmI/3gNpxyHGWh1G+ABA8EPFId6yhXCcCbgKSZrI/Yy1nT2jL6pLAFpOeCs9e2+ZJixg==" saltValue="KExB1R3e2Jl/Q0brD0PQ/w==" spinCount="100000" sheet="1" selectLockedCells="1"/>
  <mergeCells count="63">
    <mergeCell ref="C90:F90"/>
    <mergeCell ref="I90:N90"/>
    <mergeCell ref="C92:F92"/>
    <mergeCell ref="I92:N92"/>
    <mergeCell ref="C68:F68"/>
    <mergeCell ref="I68:N68"/>
    <mergeCell ref="C70:F70"/>
    <mergeCell ref="I70:N70"/>
    <mergeCell ref="C88:F88"/>
    <mergeCell ref="I88:N88"/>
    <mergeCell ref="C41:D45"/>
    <mergeCell ref="M41:M46"/>
    <mergeCell ref="N41:O46"/>
    <mergeCell ref="C66:F66"/>
    <mergeCell ref="I66:N66"/>
    <mergeCell ref="E53:F53"/>
    <mergeCell ref="H53:K53"/>
    <mergeCell ref="L53:N53"/>
    <mergeCell ref="M32:M33"/>
    <mergeCell ref="N32:O33"/>
    <mergeCell ref="M39:M40"/>
    <mergeCell ref="N39:O40"/>
    <mergeCell ref="C34:D36"/>
    <mergeCell ref="M34:M37"/>
    <mergeCell ref="N34:O37"/>
    <mergeCell ref="C39:D40"/>
    <mergeCell ref="E39:F40"/>
    <mergeCell ref="G39:G40"/>
    <mergeCell ref="H39:K39"/>
    <mergeCell ref="L39:L40"/>
    <mergeCell ref="C32:D33"/>
    <mergeCell ref="E32:F33"/>
    <mergeCell ref="G32:G33"/>
    <mergeCell ref="H32:K32"/>
    <mergeCell ref="L32:L33"/>
    <mergeCell ref="C13:E13"/>
    <mergeCell ref="F13:J13"/>
    <mergeCell ref="C14:E14"/>
    <mergeCell ref="F14:J14"/>
    <mergeCell ref="L16:N16"/>
    <mergeCell ref="M24:M25"/>
    <mergeCell ref="N24:O25"/>
    <mergeCell ref="C26:D29"/>
    <mergeCell ref="M26:M30"/>
    <mergeCell ref="N26:O30"/>
    <mergeCell ref="C24:D25"/>
    <mergeCell ref="E24:F25"/>
    <mergeCell ref="G24:G25"/>
    <mergeCell ref="H24:K24"/>
    <mergeCell ref="L24:L25"/>
    <mergeCell ref="C10:E10"/>
    <mergeCell ref="F10:J10"/>
    <mergeCell ref="K10:O12"/>
    <mergeCell ref="C11:E11"/>
    <mergeCell ref="F11:J11"/>
    <mergeCell ref="C12:E12"/>
    <mergeCell ref="F12:J12"/>
    <mergeCell ref="C3:O3"/>
    <mergeCell ref="C7:E7"/>
    <mergeCell ref="F7:O7"/>
    <mergeCell ref="C8:E8"/>
    <mergeCell ref="F8:O9"/>
    <mergeCell ref="C9:E9"/>
  </mergeCells>
  <dataValidations count="2">
    <dataValidation type="whole" allowBlank="1" showInputMessage="1" showErrorMessage="1" sqref="H26:K29 H36:K37 H34:K34 H41:K46" xr:uid="{25875EBE-4DC9-4232-ACF6-A0CE6FFADE6D}">
      <formula1>0</formula1>
      <formula2>4</formula2>
    </dataValidation>
    <dataValidation type="list" allowBlank="1" showInputMessage="1" showErrorMessage="1" sqref="H30:K30 H35:K35" xr:uid="{FCBD2F38-EFBB-49D8-A509-D16F9DFD5107}">
      <formula1>"0,4"</formula1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8" min="1" max="15" man="1"/>
  </rowBreaks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0AF79-4C02-449D-9384-1DA678D4045A}">
  <dimension ref="A1:O104"/>
  <sheetViews>
    <sheetView view="pageBreakPreview" topLeftCell="A31" zoomScaleNormal="100" zoomScaleSheetLayoutView="100" workbookViewId="0">
      <selection activeCell="G35" sqref="G35"/>
    </sheetView>
  </sheetViews>
  <sheetFormatPr defaultColWidth="9.140625" defaultRowHeight="15" x14ac:dyDescent="0.25"/>
  <cols>
    <col min="1" max="1" width="3.42578125" customWidth="1"/>
    <col min="2" max="2" width="3.5703125" customWidth="1"/>
    <col min="3" max="3" width="12.85546875" customWidth="1"/>
    <col min="4" max="4" width="3.7109375" customWidth="1"/>
    <col min="5" max="5" width="18.42578125" customWidth="1"/>
    <col min="6" max="6" width="11.7109375" customWidth="1"/>
    <col min="7" max="10" width="4.28515625" customWidth="1"/>
    <col min="11" max="11" width="10.5703125" customWidth="1"/>
    <col min="12" max="12" width="8.42578125" customWidth="1"/>
    <col min="13" max="13" width="8.7109375" customWidth="1"/>
    <col min="14" max="14" width="4.42578125" customWidth="1"/>
    <col min="15" max="15" width="3.85546875" customWidth="1"/>
  </cols>
  <sheetData>
    <row r="1" spans="1:15" ht="15.75" thickTop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94" t="s">
        <v>158</v>
      </c>
    </row>
    <row r="2" spans="1:15" ht="15.75" x14ac:dyDescent="0.25">
      <c r="A2" s="42"/>
      <c r="B2" s="368" t="s">
        <v>159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44"/>
    </row>
    <row r="3" spans="1:15" ht="9.9499999999999993" customHeight="1" x14ac:dyDescent="0.25">
      <c r="A3" s="42"/>
      <c r="B3" s="115"/>
      <c r="C3" s="115"/>
      <c r="D3" s="115"/>
      <c r="E3" s="115"/>
      <c r="F3" s="115"/>
      <c r="G3" s="43"/>
      <c r="H3" s="43"/>
      <c r="I3" s="43"/>
      <c r="J3" s="43"/>
      <c r="K3" s="43"/>
      <c r="L3" s="43"/>
      <c r="M3" s="43"/>
      <c r="N3" s="43"/>
      <c r="O3" s="44"/>
    </row>
    <row r="4" spans="1:15" x14ac:dyDescent="0.25">
      <c r="A4" s="42"/>
      <c r="B4" s="116" t="s">
        <v>79</v>
      </c>
      <c r="C4" s="102"/>
      <c r="D4" s="102"/>
      <c r="E4" s="102"/>
      <c r="F4" s="102"/>
      <c r="G4" s="43"/>
      <c r="H4" s="43"/>
      <c r="I4" s="43"/>
      <c r="J4" s="43"/>
      <c r="K4" s="43"/>
      <c r="L4" s="43"/>
      <c r="M4" s="43"/>
      <c r="N4" s="43"/>
      <c r="O4" s="44"/>
    </row>
    <row r="5" spans="1:15" ht="9.6" customHeight="1" thickBot="1" x14ac:dyDescent="0.3">
      <c r="A5" s="42"/>
      <c r="B5" s="102"/>
      <c r="C5" s="102"/>
      <c r="D5" s="102"/>
      <c r="E5" s="102"/>
      <c r="F5" s="102"/>
      <c r="G5" s="43"/>
      <c r="H5" s="43"/>
      <c r="I5" s="43"/>
      <c r="J5" s="43"/>
      <c r="K5" s="43"/>
      <c r="L5" s="43"/>
      <c r="M5" s="43"/>
      <c r="N5" s="43"/>
      <c r="O5" s="44"/>
    </row>
    <row r="6" spans="1:15" ht="23.25" customHeight="1" thickBot="1" x14ac:dyDescent="0.3">
      <c r="A6" s="42"/>
      <c r="B6" s="369" t="s">
        <v>80</v>
      </c>
      <c r="C6" s="370"/>
      <c r="D6" s="371"/>
      <c r="E6" s="301"/>
      <c r="F6" s="302"/>
      <c r="G6" s="302"/>
      <c r="H6" s="302"/>
      <c r="I6" s="302"/>
      <c r="J6" s="302"/>
      <c r="K6" s="302"/>
      <c r="L6" s="302"/>
      <c r="M6" s="302"/>
      <c r="N6" s="302"/>
      <c r="O6" s="44"/>
    </row>
    <row r="7" spans="1:15" ht="13.5" customHeight="1" x14ac:dyDescent="0.25">
      <c r="A7" s="42"/>
      <c r="B7" s="372" t="s">
        <v>81</v>
      </c>
      <c r="C7" s="373"/>
      <c r="D7" s="374"/>
      <c r="E7" s="301"/>
      <c r="F7" s="302"/>
      <c r="G7" s="302"/>
      <c r="H7" s="302"/>
      <c r="I7" s="302"/>
      <c r="J7" s="302"/>
      <c r="K7" s="302"/>
      <c r="L7" s="302"/>
      <c r="M7" s="302"/>
      <c r="N7" s="302"/>
      <c r="O7" s="44"/>
    </row>
    <row r="8" spans="1:15" ht="15.75" thickBot="1" x14ac:dyDescent="0.3">
      <c r="A8" s="42"/>
      <c r="B8" s="375" t="s">
        <v>82</v>
      </c>
      <c r="C8" s="376"/>
      <c r="D8" s="377"/>
      <c r="E8" s="301"/>
      <c r="F8" s="302"/>
      <c r="G8" s="302"/>
      <c r="H8" s="302"/>
      <c r="I8" s="302"/>
      <c r="J8" s="302"/>
      <c r="K8" s="302"/>
      <c r="L8" s="302"/>
      <c r="M8" s="302"/>
      <c r="N8" s="302"/>
      <c r="O8" s="44"/>
    </row>
    <row r="9" spans="1:15" ht="26.25" customHeight="1" thickBot="1" x14ac:dyDescent="0.3">
      <c r="A9" s="42"/>
      <c r="B9" s="378" t="s">
        <v>83</v>
      </c>
      <c r="C9" s="379"/>
      <c r="D9" s="380"/>
      <c r="E9" s="313"/>
      <c r="F9" s="314"/>
      <c r="G9" s="314"/>
      <c r="H9" s="314"/>
      <c r="I9" s="314"/>
      <c r="J9" s="381" t="s">
        <v>84</v>
      </c>
      <c r="K9" s="382"/>
      <c r="L9" s="382"/>
      <c r="M9" s="382"/>
      <c r="N9" s="382"/>
      <c r="O9" s="44"/>
    </row>
    <row r="10" spans="1:15" ht="26.25" customHeight="1" thickBot="1" x14ac:dyDescent="0.3">
      <c r="A10" s="42"/>
      <c r="B10" s="378" t="s">
        <v>85</v>
      </c>
      <c r="C10" s="379"/>
      <c r="D10" s="380"/>
      <c r="E10" s="317"/>
      <c r="F10" s="318"/>
      <c r="G10" s="318"/>
      <c r="H10" s="318"/>
      <c r="I10" s="318"/>
      <c r="J10" s="381"/>
      <c r="K10" s="382"/>
      <c r="L10" s="382"/>
      <c r="M10" s="382"/>
      <c r="N10" s="382"/>
      <c r="O10" s="44"/>
    </row>
    <row r="11" spans="1:15" ht="26.25" customHeight="1" thickBot="1" x14ac:dyDescent="0.3">
      <c r="A11" s="42"/>
      <c r="B11" s="378" t="s">
        <v>86</v>
      </c>
      <c r="C11" s="379"/>
      <c r="D11" s="380"/>
      <c r="E11" s="317"/>
      <c r="F11" s="318"/>
      <c r="G11" s="318"/>
      <c r="H11" s="318"/>
      <c r="I11" s="318"/>
      <c r="J11" s="381"/>
      <c r="K11" s="382"/>
      <c r="L11" s="382"/>
      <c r="M11" s="382"/>
      <c r="N11" s="382"/>
      <c r="O11" s="44"/>
    </row>
    <row r="12" spans="1:15" ht="26.25" customHeight="1" thickBot="1" x14ac:dyDescent="0.3">
      <c r="A12" s="42"/>
      <c r="B12" s="378" t="s">
        <v>87</v>
      </c>
      <c r="C12" s="379"/>
      <c r="D12" s="380"/>
      <c r="E12" s="317"/>
      <c r="F12" s="318"/>
      <c r="G12" s="318"/>
      <c r="H12" s="318"/>
      <c r="I12" s="318"/>
      <c r="M12" s="117"/>
      <c r="N12" s="117"/>
      <c r="O12" s="44"/>
    </row>
    <row r="13" spans="1:15" ht="26.25" customHeight="1" thickBot="1" x14ac:dyDescent="0.3">
      <c r="A13" s="42"/>
      <c r="B13" s="378" t="s">
        <v>160</v>
      </c>
      <c r="C13" s="379"/>
      <c r="D13" s="380"/>
      <c r="E13" s="317"/>
      <c r="F13" s="318"/>
      <c r="G13" s="318"/>
      <c r="H13" s="318"/>
      <c r="I13" s="318"/>
      <c r="M13" s="118"/>
      <c r="N13" s="118"/>
      <c r="O13" s="44"/>
    </row>
    <row r="14" spans="1:15" ht="10.5" customHeight="1" x14ac:dyDescent="0.25">
      <c r="A14" s="42"/>
      <c r="B14" s="119"/>
      <c r="C14" s="119"/>
      <c r="D14" s="119"/>
      <c r="E14" s="119"/>
      <c r="F14" s="119"/>
      <c r="G14" s="119"/>
      <c r="H14" s="119"/>
      <c r="I14" s="119"/>
      <c r="J14" t="s">
        <v>89</v>
      </c>
      <c r="K14" s="119"/>
      <c r="L14" s="119"/>
      <c r="M14" s="119"/>
      <c r="N14" s="119"/>
      <c r="O14" s="44"/>
    </row>
    <row r="15" spans="1:15" x14ac:dyDescent="0.25">
      <c r="A15" s="42"/>
      <c r="B15" s="119"/>
      <c r="C15" s="119"/>
      <c r="D15" s="119"/>
      <c r="E15" s="119"/>
      <c r="F15" s="119"/>
      <c r="G15" s="119"/>
      <c r="H15" s="119"/>
      <c r="I15" s="119"/>
      <c r="K15" s="391" t="s">
        <v>90</v>
      </c>
      <c r="L15" s="391"/>
      <c r="M15" s="391"/>
      <c r="N15" s="119"/>
      <c r="O15" s="44"/>
    </row>
    <row r="16" spans="1:15" ht="9.9499999999999993" customHeight="1" x14ac:dyDescent="0.25">
      <c r="A16" s="42"/>
      <c r="B16" s="119"/>
      <c r="C16" s="119"/>
      <c r="D16" s="119"/>
      <c r="E16" s="119"/>
      <c r="F16" s="119"/>
      <c r="G16" s="119"/>
      <c r="H16" s="119"/>
      <c r="I16" s="119"/>
      <c r="K16" s="119"/>
      <c r="L16" s="119"/>
      <c r="M16" s="119"/>
      <c r="N16" s="119"/>
      <c r="O16" s="44"/>
    </row>
    <row r="17" spans="1:15" x14ac:dyDescent="0.25">
      <c r="A17" s="42"/>
      <c r="B17" s="116" t="s">
        <v>161</v>
      </c>
      <c r="C17" s="102"/>
      <c r="D17" s="102"/>
      <c r="E17" s="102"/>
      <c r="F17" s="102"/>
      <c r="G17" s="43"/>
      <c r="H17" s="43"/>
      <c r="I17" s="43"/>
      <c r="J17" s="43"/>
      <c r="N17" s="158"/>
      <c r="O17" s="44"/>
    </row>
    <row r="18" spans="1:15" x14ac:dyDescent="0.25">
      <c r="A18" s="42"/>
      <c r="B18" s="116"/>
      <c r="C18" s="102"/>
      <c r="D18" s="102"/>
      <c r="E18" s="102"/>
      <c r="F18" s="102"/>
      <c r="G18" s="43"/>
      <c r="H18" s="43"/>
      <c r="I18" s="43"/>
      <c r="J18" s="43"/>
      <c r="K18" s="43"/>
      <c r="L18" s="43"/>
      <c r="M18" s="43"/>
      <c r="N18" s="43"/>
      <c r="O18" s="44"/>
    </row>
    <row r="19" spans="1:15" ht="12" customHeight="1" x14ac:dyDescent="0.25">
      <c r="A19" s="42"/>
      <c r="B19" s="121" t="s">
        <v>74</v>
      </c>
      <c r="C19" s="122" t="s">
        <v>162</v>
      </c>
      <c r="D19" s="122"/>
      <c r="E19" s="123"/>
      <c r="F19" s="123"/>
      <c r="G19" s="43"/>
      <c r="H19" s="43"/>
      <c r="I19" s="43"/>
      <c r="J19" s="43"/>
      <c r="K19" s="43"/>
      <c r="L19" s="43"/>
      <c r="M19" s="48">
        <v>800</v>
      </c>
      <c r="N19" s="43"/>
      <c r="O19" s="44"/>
    </row>
    <row r="20" spans="1:15" ht="12" customHeight="1" x14ac:dyDescent="0.25">
      <c r="A20" s="42"/>
      <c r="B20" s="121" t="s">
        <v>75</v>
      </c>
      <c r="C20" s="122" t="s">
        <v>163</v>
      </c>
      <c r="D20" s="122"/>
      <c r="E20" s="123"/>
      <c r="F20" s="123"/>
      <c r="G20" s="43"/>
      <c r="H20" s="43"/>
      <c r="I20" s="43"/>
      <c r="J20" s="43"/>
      <c r="K20" s="43"/>
      <c r="L20" s="43"/>
      <c r="M20" s="48">
        <v>400</v>
      </c>
      <c r="O20" s="44"/>
    </row>
    <row r="21" spans="1:15" ht="12" customHeight="1" x14ac:dyDescent="0.25">
      <c r="A21" s="42"/>
      <c r="B21" s="121" t="s">
        <v>164</v>
      </c>
      <c r="C21" s="122" t="s">
        <v>165</v>
      </c>
      <c r="D21" s="122"/>
      <c r="E21" s="123"/>
      <c r="F21" s="123"/>
      <c r="G21" s="43"/>
      <c r="H21" s="43"/>
      <c r="I21" s="43"/>
      <c r="J21" s="43"/>
      <c r="K21" s="43"/>
      <c r="L21" s="43"/>
      <c r="M21" s="43"/>
      <c r="N21" s="48">
        <v>400</v>
      </c>
      <c r="O21" s="44"/>
    </row>
    <row r="22" spans="1:15" ht="9.9499999999999993" customHeight="1" x14ac:dyDescent="0.25">
      <c r="A22" s="42"/>
      <c r="B22" s="123"/>
      <c r="C22" s="123"/>
      <c r="D22" s="123"/>
      <c r="E22" s="123"/>
      <c r="F22" s="123"/>
      <c r="G22" s="43"/>
      <c r="H22" s="43"/>
      <c r="I22" s="43"/>
      <c r="J22" s="43"/>
      <c r="K22" s="43"/>
      <c r="L22" s="43"/>
      <c r="M22" s="43"/>
      <c r="N22" s="43"/>
      <c r="O22" s="44"/>
    </row>
    <row r="23" spans="1:15" ht="30" customHeight="1" x14ac:dyDescent="0.25">
      <c r="A23" s="42"/>
      <c r="B23" s="278" t="s">
        <v>166</v>
      </c>
      <c r="C23" s="278"/>
      <c r="D23" s="284" t="s">
        <v>167</v>
      </c>
      <c r="E23" s="284"/>
      <c r="F23" s="278" t="s">
        <v>168</v>
      </c>
      <c r="G23" s="284" t="s">
        <v>169</v>
      </c>
      <c r="H23" s="284"/>
      <c r="I23" s="284"/>
      <c r="J23" s="284"/>
      <c r="K23" s="284" t="s">
        <v>170</v>
      </c>
      <c r="L23" s="278" t="s">
        <v>171</v>
      </c>
      <c r="M23" s="284" t="s">
        <v>172</v>
      </c>
      <c r="N23" s="284"/>
      <c r="O23" s="44"/>
    </row>
    <row r="24" spans="1:15" x14ac:dyDescent="0.25">
      <c r="A24" s="42"/>
      <c r="B24" s="279"/>
      <c r="C24" s="279"/>
      <c r="D24" s="284"/>
      <c r="E24" s="284"/>
      <c r="F24" s="278"/>
      <c r="G24" s="125" t="s">
        <v>109</v>
      </c>
      <c r="H24" s="125" t="s">
        <v>110</v>
      </c>
      <c r="I24" s="125" t="s">
        <v>173</v>
      </c>
      <c r="J24" s="125" t="s">
        <v>112</v>
      </c>
      <c r="K24" s="284"/>
      <c r="L24" s="278"/>
      <c r="M24" s="284"/>
      <c r="N24" s="284"/>
      <c r="O24" s="44"/>
    </row>
    <row r="25" spans="1:15" ht="23.25" customHeight="1" x14ac:dyDescent="0.25">
      <c r="A25" s="42"/>
      <c r="B25" s="287" t="s">
        <v>174</v>
      </c>
      <c r="C25" s="286"/>
      <c r="D25" s="126" t="s">
        <v>136</v>
      </c>
      <c r="E25" s="127" t="s">
        <v>137</v>
      </c>
      <c r="F25" s="66">
        <v>10</v>
      </c>
      <c r="G25" s="65">
        <v>4</v>
      </c>
      <c r="H25" s="65">
        <v>4</v>
      </c>
      <c r="I25" s="65">
        <v>4</v>
      </c>
      <c r="J25" s="65">
        <v>4</v>
      </c>
      <c r="K25" s="66">
        <f>F25*(SUM(G25:J25))</f>
        <v>160</v>
      </c>
      <c r="L25" s="385">
        <f>SUM(K25:K29)/$M$19*B29</f>
        <v>44.5</v>
      </c>
      <c r="M25" s="278" t="str">
        <f>IF(AND(SUM(G29:J29)=16,$L$25&gt;=29.5%),"TERAMPIL","BELUM TERAMPIL")</f>
        <v>BELUM TERAMPIL</v>
      </c>
      <c r="N25" s="278"/>
      <c r="O25" s="44"/>
    </row>
    <row r="26" spans="1:15" ht="23.25" customHeight="1" x14ac:dyDescent="0.25">
      <c r="A26" s="42"/>
      <c r="B26" s="383"/>
      <c r="C26" s="384"/>
      <c r="D26" s="126" t="s">
        <v>139</v>
      </c>
      <c r="E26" s="127" t="s">
        <v>140</v>
      </c>
      <c r="F26" s="66">
        <v>6</v>
      </c>
      <c r="G26" s="65">
        <v>4</v>
      </c>
      <c r="H26" s="65">
        <v>4</v>
      </c>
      <c r="I26" s="65">
        <v>4</v>
      </c>
      <c r="J26" s="65">
        <v>4</v>
      </c>
      <c r="K26" s="66">
        <f t="shared" ref="K26:K29" si="0">F26*(SUM(G26:J26))</f>
        <v>96</v>
      </c>
      <c r="L26" s="385"/>
      <c r="M26" s="278"/>
      <c r="N26" s="278"/>
      <c r="O26" s="44"/>
    </row>
    <row r="27" spans="1:15" ht="23.25" customHeight="1" x14ac:dyDescent="0.25">
      <c r="A27" s="42"/>
      <c r="B27" s="383"/>
      <c r="C27" s="384"/>
      <c r="D27" s="126" t="s">
        <v>144</v>
      </c>
      <c r="E27" s="127" t="s">
        <v>145</v>
      </c>
      <c r="F27" s="66">
        <v>4</v>
      </c>
      <c r="G27" s="65">
        <v>4</v>
      </c>
      <c r="H27" s="65">
        <v>4</v>
      </c>
      <c r="I27" s="65">
        <v>4</v>
      </c>
      <c r="J27" s="65">
        <v>4</v>
      </c>
      <c r="K27" s="66">
        <f t="shared" si="0"/>
        <v>64</v>
      </c>
      <c r="L27" s="385"/>
      <c r="M27" s="278"/>
      <c r="N27" s="278"/>
      <c r="O27" s="44"/>
    </row>
    <row r="28" spans="1:15" ht="23.25" customHeight="1" x14ac:dyDescent="0.25">
      <c r="A28" s="42"/>
      <c r="B28" s="383"/>
      <c r="C28" s="384"/>
      <c r="D28" s="126" t="s">
        <v>148</v>
      </c>
      <c r="E28" s="127" t="s">
        <v>149</v>
      </c>
      <c r="F28" s="66">
        <v>8</v>
      </c>
      <c r="G28" s="65">
        <v>4</v>
      </c>
      <c r="H28" s="65">
        <v>4</v>
      </c>
      <c r="I28" s="65">
        <v>4</v>
      </c>
      <c r="J28" s="65">
        <v>4</v>
      </c>
      <c r="K28" s="66">
        <f t="shared" si="0"/>
        <v>128</v>
      </c>
      <c r="L28" s="385"/>
      <c r="M28" s="278"/>
      <c r="N28" s="278"/>
      <c r="O28" s="44"/>
    </row>
    <row r="29" spans="1:15" ht="27.75" customHeight="1" x14ac:dyDescent="0.25">
      <c r="A29" s="42"/>
      <c r="B29" s="128">
        <v>50</v>
      </c>
      <c r="C29" s="129" t="s">
        <v>175</v>
      </c>
      <c r="D29" s="126" t="s">
        <v>152</v>
      </c>
      <c r="E29" s="130" t="s">
        <v>176</v>
      </c>
      <c r="F29" s="66">
        <v>22</v>
      </c>
      <c r="G29" s="65">
        <v>0</v>
      </c>
      <c r="H29" s="65">
        <v>4</v>
      </c>
      <c r="I29" s="65">
        <v>4</v>
      </c>
      <c r="J29" s="65">
        <v>4</v>
      </c>
      <c r="K29" s="66">
        <f t="shared" si="0"/>
        <v>264</v>
      </c>
      <c r="L29" s="385"/>
      <c r="M29" s="278"/>
      <c r="N29" s="278"/>
      <c r="O29" s="44"/>
    </row>
    <row r="30" spans="1:15" ht="23.25" customHeight="1" x14ac:dyDescent="0.25">
      <c r="A30" s="42"/>
      <c r="O30" s="44"/>
    </row>
    <row r="31" spans="1:15" ht="24" customHeight="1" x14ac:dyDescent="0.25">
      <c r="A31" s="42"/>
      <c r="B31" s="278" t="s">
        <v>166</v>
      </c>
      <c r="C31" s="278"/>
      <c r="D31" s="284" t="s">
        <v>167</v>
      </c>
      <c r="E31" s="284"/>
      <c r="F31" s="278" t="s">
        <v>168</v>
      </c>
      <c r="G31" s="284" t="s">
        <v>169</v>
      </c>
      <c r="H31" s="284"/>
      <c r="I31" s="284"/>
      <c r="J31" s="284"/>
      <c r="K31" s="284" t="s">
        <v>170</v>
      </c>
      <c r="L31" s="284" t="s">
        <v>7</v>
      </c>
      <c r="M31" s="284" t="s">
        <v>172</v>
      </c>
      <c r="N31" s="284"/>
      <c r="O31" s="44"/>
    </row>
    <row r="32" spans="1:15" x14ac:dyDescent="0.25">
      <c r="A32" s="42"/>
      <c r="B32" s="279"/>
      <c r="C32" s="279"/>
      <c r="D32" s="284"/>
      <c r="E32" s="284"/>
      <c r="F32" s="278"/>
      <c r="G32" s="125" t="s">
        <v>109</v>
      </c>
      <c r="H32" s="125" t="s">
        <v>110</v>
      </c>
      <c r="I32" s="125" t="s">
        <v>173</v>
      </c>
      <c r="J32" s="125" t="s">
        <v>112</v>
      </c>
      <c r="K32" s="284"/>
      <c r="L32" s="284"/>
      <c r="M32" s="284"/>
      <c r="N32" s="284"/>
      <c r="O32" s="44"/>
    </row>
    <row r="33" spans="1:15" ht="22.5" customHeight="1" x14ac:dyDescent="0.25">
      <c r="A33" s="42"/>
      <c r="B33" s="287" t="s">
        <v>177</v>
      </c>
      <c r="C33" s="286"/>
      <c r="D33" s="131" t="s">
        <v>136</v>
      </c>
      <c r="E33" s="109" t="s">
        <v>138</v>
      </c>
      <c r="F33" s="132">
        <v>8</v>
      </c>
      <c r="G33" s="47">
        <v>4</v>
      </c>
      <c r="H33" s="47">
        <v>4</v>
      </c>
      <c r="I33" s="47">
        <v>4</v>
      </c>
      <c r="J33" s="47">
        <v>4</v>
      </c>
      <c r="K33" s="66">
        <f>F33*(SUM(G33:J33))</f>
        <v>128</v>
      </c>
      <c r="L33" s="385">
        <f>SUM(K33:K36)/$M$20*B36</f>
        <v>22</v>
      </c>
      <c r="M33" s="278" t="str">
        <f>IF(AND(SUM(G34:J34)=16,$L$33&gt;=14.5%),"TERAMPIL","BELUM TERAMPIL")</f>
        <v>BELUM TERAMPIL</v>
      </c>
      <c r="N33" s="278"/>
      <c r="O33" s="44"/>
    </row>
    <row r="34" spans="1:15" ht="22.5" customHeight="1" x14ac:dyDescent="0.25">
      <c r="A34" s="42"/>
      <c r="B34" s="383"/>
      <c r="C34" s="384"/>
      <c r="D34" s="131" t="s">
        <v>139</v>
      </c>
      <c r="E34" s="109" t="s">
        <v>141</v>
      </c>
      <c r="F34" s="132">
        <v>12</v>
      </c>
      <c r="G34" s="47">
        <v>4</v>
      </c>
      <c r="H34" s="47">
        <v>4</v>
      </c>
      <c r="I34" s="47">
        <v>0</v>
      </c>
      <c r="J34" s="47">
        <v>4</v>
      </c>
      <c r="K34" s="66">
        <f t="shared" ref="K34:K36" si="1">F34*(SUM(G34:J34))</f>
        <v>144</v>
      </c>
      <c r="L34" s="385"/>
      <c r="M34" s="278"/>
      <c r="N34" s="278"/>
      <c r="O34" s="44"/>
    </row>
    <row r="35" spans="1:15" ht="22.5" customHeight="1" x14ac:dyDescent="0.25">
      <c r="A35" s="42"/>
      <c r="B35" s="383"/>
      <c r="C35" s="384"/>
      <c r="D35" s="131" t="s">
        <v>144</v>
      </c>
      <c r="E35" s="109" t="s">
        <v>146</v>
      </c>
      <c r="F35" s="132">
        <v>1</v>
      </c>
      <c r="G35" s="47">
        <v>4</v>
      </c>
      <c r="H35" s="47">
        <v>4</v>
      </c>
      <c r="I35" s="47">
        <v>4</v>
      </c>
      <c r="J35" s="47">
        <v>4</v>
      </c>
      <c r="K35" s="66">
        <f t="shared" si="1"/>
        <v>16</v>
      </c>
      <c r="L35" s="385"/>
      <c r="M35" s="278"/>
      <c r="N35" s="278"/>
      <c r="O35" s="44"/>
    </row>
    <row r="36" spans="1:15" ht="22.5" customHeight="1" x14ac:dyDescent="0.25">
      <c r="A36" s="42"/>
      <c r="B36" s="133">
        <v>25</v>
      </c>
      <c r="C36" s="134" t="s">
        <v>175</v>
      </c>
      <c r="D36" s="131" t="s">
        <v>148</v>
      </c>
      <c r="E36" s="109" t="s">
        <v>150</v>
      </c>
      <c r="F36" s="132">
        <v>4</v>
      </c>
      <c r="G36" s="47">
        <v>4</v>
      </c>
      <c r="H36" s="47">
        <v>4</v>
      </c>
      <c r="I36" s="47">
        <v>4</v>
      </c>
      <c r="J36" s="47">
        <v>4</v>
      </c>
      <c r="K36" s="66">
        <f t="shared" si="1"/>
        <v>64</v>
      </c>
      <c r="L36" s="385"/>
      <c r="M36" s="278"/>
      <c r="N36" s="278"/>
      <c r="O36" s="44"/>
    </row>
    <row r="37" spans="1:15" ht="23.25" customHeight="1" x14ac:dyDescent="0.25">
      <c r="A37" s="42"/>
      <c r="O37" s="44"/>
    </row>
    <row r="38" spans="1:15" x14ac:dyDescent="0.25">
      <c r="A38" s="42"/>
      <c r="B38" s="278" t="s">
        <v>166</v>
      </c>
      <c r="C38" s="278"/>
      <c r="D38" s="284" t="s">
        <v>167</v>
      </c>
      <c r="E38" s="284"/>
      <c r="F38" s="278" t="s">
        <v>168</v>
      </c>
      <c r="G38" s="284" t="s">
        <v>169</v>
      </c>
      <c r="H38" s="284"/>
      <c r="I38" s="284"/>
      <c r="J38" s="284"/>
      <c r="K38" s="284" t="s">
        <v>170</v>
      </c>
      <c r="L38" s="284" t="s">
        <v>7</v>
      </c>
      <c r="M38" s="284" t="s">
        <v>172</v>
      </c>
      <c r="N38" s="284"/>
      <c r="O38" s="44"/>
    </row>
    <row r="39" spans="1:15" x14ac:dyDescent="0.25">
      <c r="A39" s="42"/>
      <c r="B39" s="279"/>
      <c r="C39" s="279"/>
      <c r="D39" s="284"/>
      <c r="E39" s="284"/>
      <c r="F39" s="278"/>
      <c r="G39" s="125" t="s">
        <v>109</v>
      </c>
      <c r="H39" s="125" t="s">
        <v>110</v>
      </c>
      <c r="I39" s="125" t="s">
        <v>173</v>
      </c>
      <c r="J39" s="125" t="s">
        <v>112</v>
      </c>
      <c r="K39" s="284"/>
      <c r="L39" s="284"/>
      <c r="M39" s="284"/>
      <c r="N39" s="284"/>
      <c r="O39" s="44"/>
    </row>
    <row r="40" spans="1:15" ht="22.5" customHeight="1" x14ac:dyDescent="0.25">
      <c r="A40" s="42"/>
      <c r="B40" s="287" t="s">
        <v>178</v>
      </c>
      <c r="C40" s="286"/>
      <c r="D40" s="131" t="s">
        <v>136</v>
      </c>
      <c r="E40" s="109" t="s">
        <v>138</v>
      </c>
      <c r="F40" s="132">
        <v>8</v>
      </c>
      <c r="G40" s="47">
        <v>4</v>
      </c>
      <c r="H40" s="47">
        <v>4</v>
      </c>
      <c r="I40" s="47">
        <v>4</v>
      </c>
      <c r="J40" s="47">
        <v>4</v>
      </c>
      <c r="K40" s="66">
        <f>F40*(SUM(G40:J40))</f>
        <v>128</v>
      </c>
      <c r="L40" s="385">
        <f>SUM(K40:K45)/$N$21*B45</f>
        <v>25</v>
      </c>
      <c r="M40" s="278" t="str">
        <f>IF($L$40&gt;=14.5%,"TERAMPIL","BELUM TERAMPIL")</f>
        <v>TERAMPIL</v>
      </c>
      <c r="N40" s="278"/>
      <c r="O40" s="44"/>
    </row>
    <row r="41" spans="1:15" ht="22.5" customHeight="1" x14ac:dyDescent="0.25">
      <c r="A41" s="42"/>
      <c r="B41" s="383"/>
      <c r="C41" s="384"/>
      <c r="D41" s="131" t="s">
        <v>139</v>
      </c>
      <c r="E41" s="109" t="s">
        <v>142</v>
      </c>
      <c r="F41" s="132">
        <v>4</v>
      </c>
      <c r="G41" s="47">
        <v>4</v>
      </c>
      <c r="H41" s="47">
        <v>4</v>
      </c>
      <c r="I41" s="47">
        <v>4</v>
      </c>
      <c r="J41" s="47">
        <v>4</v>
      </c>
      <c r="K41" s="66">
        <f t="shared" ref="K41:K45" si="2">F41*(SUM(G41:J41))</f>
        <v>64</v>
      </c>
      <c r="L41" s="385"/>
      <c r="M41" s="278"/>
      <c r="N41" s="278"/>
      <c r="O41" s="44"/>
    </row>
    <row r="42" spans="1:15" ht="22.5" customHeight="1" x14ac:dyDescent="0.25">
      <c r="A42" s="42"/>
      <c r="B42" s="383"/>
      <c r="C42" s="384"/>
      <c r="D42" s="131" t="s">
        <v>144</v>
      </c>
      <c r="E42" s="109" t="s">
        <v>147</v>
      </c>
      <c r="F42" s="132">
        <v>4</v>
      </c>
      <c r="G42" s="47">
        <v>4</v>
      </c>
      <c r="H42" s="47">
        <v>4</v>
      </c>
      <c r="I42" s="47">
        <v>4</v>
      </c>
      <c r="J42" s="47">
        <v>4</v>
      </c>
      <c r="K42" s="66">
        <f t="shared" si="2"/>
        <v>64</v>
      </c>
      <c r="L42" s="385"/>
      <c r="M42" s="278"/>
      <c r="N42" s="278"/>
      <c r="O42" s="44"/>
    </row>
    <row r="43" spans="1:15" ht="22.5" customHeight="1" x14ac:dyDescent="0.25">
      <c r="A43" s="42"/>
      <c r="B43" s="383"/>
      <c r="C43" s="384"/>
      <c r="D43" s="131" t="s">
        <v>148</v>
      </c>
      <c r="E43" s="109" t="s">
        <v>151</v>
      </c>
      <c r="F43" s="132">
        <v>2</v>
      </c>
      <c r="G43" s="47">
        <v>4</v>
      </c>
      <c r="H43" s="47">
        <v>4</v>
      </c>
      <c r="I43" s="47">
        <v>4</v>
      </c>
      <c r="J43" s="47">
        <v>4</v>
      </c>
      <c r="K43" s="66">
        <f t="shared" si="2"/>
        <v>32</v>
      </c>
      <c r="L43" s="385"/>
      <c r="M43" s="278"/>
      <c r="N43" s="278"/>
      <c r="O43" s="44"/>
    </row>
    <row r="44" spans="1:15" ht="22.5" customHeight="1" x14ac:dyDescent="0.25">
      <c r="A44" s="42"/>
      <c r="B44" s="383"/>
      <c r="C44" s="384"/>
      <c r="D44" s="131" t="s">
        <v>152</v>
      </c>
      <c r="E44" s="109" t="s">
        <v>154</v>
      </c>
      <c r="F44" s="132">
        <v>4</v>
      </c>
      <c r="G44" s="47">
        <v>4</v>
      </c>
      <c r="H44" s="47">
        <v>4</v>
      </c>
      <c r="I44" s="47">
        <v>4</v>
      </c>
      <c r="J44" s="47">
        <v>4</v>
      </c>
      <c r="K44" s="66">
        <f t="shared" si="2"/>
        <v>64</v>
      </c>
      <c r="L44" s="385"/>
      <c r="M44" s="278"/>
      <c r="N44" s="278"/>
      <c r="O44" s="44"/>
    </row>
    <row r="45" spans="1:15" ht="22.5" customHeight="1" x14ac:dyDescent="0.25">
      <c r="A45" s="42"/>
      <c r="B45" s="133">
        <v>25</v>
      </c>
      <c r="C45" s="134" t="s">
        <v>175</v>
      </c>
      <c r="D45" s="131" t="s">
        <v>155</v>
      </c>
      <c r="E45" s="109" t="s">
        <v>156</v>
      </c>
      <c r="F45" s="132">
        <v>3</v>
      </c>
      <c r="G45" s="47">
        <v>4</v>
      </c>
      <c r="H45" s="47">
        <v>4</v>
      </c>
      <c r="I45" s="47">
        <v>4</v>
      </c>
      <c r="J45" s="47">
        <v>4</v>
      </c>
      <c r="K45" s="66">
        <f t="shared" si="2"/>
        <v>48</v>
      </c>
      <c r="L45" s="385"/>
      <c r="M45" s="278"/>
      <c r="N45" s="278"/>
      <c r="O45" s="44"/>
    </row>
    <row r="46" spans="1:15" ht="9.9499999999999993" customHeight="1" thickBot="1" x14ac:dyDescent="0.3">
      <c r="A46" s="42"/>
      <c r="B46" s="145"/>
      <c r="C46" s="145"/>
      <c r="D46" s="145"/>
      <c r="E46" s="145"/>
      <c r="F46" s="145"/>
      <c r="G46" s="146"/>
      <c r="H46" s="146"/>
      <c r="I46" s="43"/>
      <c r="J46" s="43"/>
      <c r="K46" s="43"/>
      <c r="L46" s="43"/>
      <c r="M46" s="43"/>
      <c r="N46" s="43"/>
      <c r="O46" s="44"/>
    </row>
    <row r="47" spans="1:15" ht="9.9499999999999993" customHeight="1" thickTop="1" x14ac:dyDescent="0.25">
      <c r="A47" s="37"/>
      <c r="B47" s="137"/>
      <c r="C47" s="137"/>
      <c r="D47" s="137"/>
      <c r="E47" s="137"/>
      <c r="F47" s="137"/>
      <c r="G47" s="138"/>
      <c r="H47" s="138"/>
      <c r="I47" s="38"/>
      <c r="J47" s="38"/>
      <c r="K47" s="38"/>
      <c r="L47" s="38"/>
      <c r="M47" s="38"/>
      <c r="N47" s="38"/>
      <c r="O47" s="41"/>
    </row>
    <row r="48" spans="1:15" ht="9.9499999999999993" customHeight="1" thickBot="1" x14ac:dyDescent="0.3">
      <c r="A48" s="42"/>
      <c r="B48" s="145"/>
      <c r="C48" s="145"/>
      <c r="D48" s="145"/>
      <c r="E48" s="145"/>
      <c r="F48" s="145"/>
      <c r="G48" s="146"/>
      <c r="H48" s="146"/>
      <c r="I48" s="43"/>
      <c r="J48" s="43"/>
      <c r="K48" s="43"/>
      <c r="L48" s="43"/>
      <c r="M48" s="43"/>
      <c r="N48" s="43"/>
      <c r="O48" s="44"/>
    </row>
    <row r="49" spans="1:15" ht="16.5" customHeight="1" x14ac:dyDescent="0.25">
      <c r="A49" s="42"/>
      <c r="B49" s="139" t="s">
        <v>179</v>
      </c>
      <c r="C49" s="140"/>
      <c r="D49" s="140"/>
      <c r="E49" s="140"/>
      <c r="F49" s="140"/>
      <c r="G49" s="141"/>
      <c r="H49" s="141"/>
      <c r="I49" s="142"/>
      <c r="J49" s="142"/>
      <c r="K49" s="142"/>
      <c r="L49" s="142"/>
      <c r="M49" s="142"/>
      <c r="N49" s="143"/>
      <c r="O49" s="44"/>
    </row>
    <row r="50" spans="1:15" ht="9.9499999999999993" customHeight="1" x14ac:dyDescent="0.25">
      <c r="A50" s="42"/>
      <c r="B50" s="144"/>
      <c r="C50" s="145"/>
      <c r="D50" s="145"/>
      <c r="E50" s="145"/>
      <c r="F50" s="145"/>
      <c r="G50" s="146"/>
      <c r="H50" s="146"/>
      <c r="I50" s="43"/>
      <c r="J50" s="43"/>
      <c r="K50" s="43"/>
      <c r="L50" s="43"/>
      <c r="M50" s="43"/>
      <c r="N50" s="147"/>
      <c r="O50" s="44"/>
    </row>
    <row r="51" spans="1:15" ht="23.1" customHeight="1" x14ac:dyDescent="0.25">
      <c r="A51" s="42"/>
      <c r="B51" s="144"/>
      <c r="C51" s="148" t="s">
        <v>180</v>
      </c>
      <c r="D51" s="386">
        <f>SUM(L25,L33,L40)</f>
        <v>91.5</v>
      </c>
      <c r="E51" s="386"/>
      <c r="F51" s="145"/>
      <c r="G51" s="387" t="s">
        <v>22</v>
      </c>
      <c r="H51" s="387"/>
      <c r="I51" s="387"/>
      <c r="J51" s="387"/>
      <c r="K51" s="388" t="str">
        <f>IF(AND($M$25="TERAMPIL",$M$33="TERAMPIL",$M$40="TERAMPIL"),"TERAMPIL","BELUM TERAMPIL")</f>
        <v>BELUM TERAMPIL</v>
      </c>
      <c r="L51" s="389"/>
      <c r="M51" s="390"/>
      <c r="N51" s="150"/>
      <c r="O51" s="44"/>
    </row>
    <row r="52" spans="1:15" ht="9.9499999999999993" customHeight="1" thickBot="1" x14ac:dyDescent="0.3">
      <c r="A52" s="42"/>
      <c r="B52" s="151"/>
      <c r="C52" s="152"/>
      <c r="D52" s="152"/>
      <c r="E52" s="152"/>
      <c r="F52" s="152"/>
      <c r="G52" s="153"/>
      <c r="H52" s="153"/>
      <c r="I52" s="154"/>
      <c r="J52" s="154"/>
      <c r="K52" s="154"/>
      <c r="L52" s="154"/>
      <c r="M52" s="154"/>
      <c r="N52" s="155"/>
      <c r="O52" s="44"/>
    </row>
    <row r="53" spans="1:15" ht="9.9499999999999993" customHeight="1" x14ac:dyDescent="0.25">
      <c r="A53" s="42"/>
      <c r="B53" s="145"/>
      <c r="C53" s="145"/>
      <c r="D53" s="145"/>
      <c r="E53" s="145"/>
      <c r="F53" s="145"/>
      <c r="G53" s="146"/>
      <c r="H53" s="146"/>
      <c r="I53" s="43"/>
      <c r="J53" s="43"/>
      <c r="K53" s="43"/>
      <c r="L53" s="43"/>
      <c r="M53" s="43"/>
      <c r="N53" s="43"/>
      <c r="O53" s="44"/>
    </row>
    <row r="54" spans="1:15" ht="15.75" x14ac:dyDescent="0.25">
      <c r="A54" s="42"/>
      <c r="B54" s="116" t="s">
        <v>181</v>
      </c>
      <c r="C54" s="156"/>
      <c r="D54" s="156"/>
      <c r="E54" s="156"/>
      <c r="F54" s="156"/>
      <c r="G54" s="43"/>
      <c r="H54" s="43"/>
      <c r="I54" s="43"/>
      <c r="J54" s="43"/>
      <c r="K54" s="43"/>
      <c r="L54" s="43"/>
      <c r="M54" s="43"/>
      <c r="N54" s="43"/>
      <c r="O54" s="44"/>
    </row>
    <row r="55" spans="1:15" ht="9.9499999999999993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4"/>
    </row>
    <row r="56" spans="1:15" ht="9.9499999999999993" customHeight="1" x14ac:dyDescent="0.25">
      <c r="A56" s="42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4"/>
    </row>
    <row r="57" spans="1:15" ht="9.9499999999999993" customHeight="1" x14ac:dyDescent="0.25">
      <c r="A57" s="42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4"/>
    </row>
    <row r="58" spans="1:15" ht="9.9499999999999993" customHeight="1" x14ac:dyDescent="0.25">
      <c r="A58" s="42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4"/>
    </row>
    <row r="59" spans="1:15" x14ac:dyDescent="0.25">
      <c r="A59" s="42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4"/>
    </row>
    <row r="60" spans="1:15" x14ac:dyDescent="0.25">
      <c r="A60" s="42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4"/>
    </row>
    <row r="61" spans="1:15" x14ac:dyDescent="0.25">
      <c r="A61" s="42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4"/>
    </row>
    <row r="62" spans="1:15" ht="15.75" thickBot="1" x14ac:dyDescent="0.3">
      <c r="A62" s="42"/>
      <c r="B62" s="157"/>
      <c r="C62" s="157"/>
      <c r="D62" s="157"/>
      <c r="E62" s="157"/>
      <c r="F62" s="43"/>
      <c r="G62" s="43"/>
      <c r="H62" s="157"/>
      <c r="I62" s="157"/>
      <c r="J62" s="157"/>
      <c r="K62" s="157"/>
      <c r="L62" s="157"/>
      <c r="M62" s="157"/>
      <c r="N62" s="43"/>
      <c r="O62" s="44"/>
    </row>
    <row r="63" spans="1:15" x14ac:dyDescent="0.25">
      <c r="A63" s="42"/>
      <c r="B63" s="43" t="s">
        <v>100</v>
      </c>
      <c r="C63" s="43"/>
      <c r="D63" s="43"/>
      <c r="E63" s="43"/>
      <c r="F63" s="43"/>
      <c r="G63" s="43"/>
      <c r="H63" s="43" t="s">
        <v>101</v>
      </c>
      <c r="I63" s="43"/>
      <c r="J63" s="43"/>
      <c r="K63" s="43"/>
      <c r="L63" s="43"/>
      <c r="M63" s="43"/>
      <c r="N63" s="43"/>
      <c r="O63" s="44"/>
    </row>
    <row r="64" spans="1:15" x14ac:dyDescent="0.25">
      <c r="A64" s="42"/>
      <c r="B64" s="269"/>
      <c r="C64" s="269"/>
      <c r="D64" s="269"/>
      <c r="E64" s="269"/>
      <c r="F64" s="120"/>
      <c r="G64" s="43"/>
      <c r="H64" s="269"/>
      <c r="I64" s="269"/>
      <c r="J64" s="269"/>
      <c r="K64" s="269"/>
      <c r="L64" s="269"/>
      <c r="M64" s="269"/>
      <c r="N64" s="43"/>
      <c r="O64" s="44"/>
    </row>
    <row r="65" spans="1:15" x14ac:dyDescent="0.25">
      <c r="A65" s="42"/>
      <c r="B65" s="43" t="s">
        <v>102</v>
      </c>
      <c r="C65" s="43"/>
      <c r="D65" s="43"/>
      <c r="E65" s="43"/>
      <c r="F65" s="43"/>
      <c r="G65" s="43"/>
      <c r="H65" s="43" t="s">
        <v>103</v>
      </c>
      <c r="I65" s="43"/>
      <c r="J65" s="43"/>
      <c r="K65" s="43"/>
      <c r="L65" s="43"/>
      <c r="M65" s="43"/>
      <c r="N65" s="43"/>
      <c r="O65" s="44"/>
    </row>
    <row r="66" spans="1:15" x14ac:dyDescent="0.25">
      <c r="A66" s="42"/>
      <c r="B66" s="269"/>
      <c r="C66" s="269"/>
      <c r="D66" s="269"/>
      <c r="E66" s="269"/>
      <c r="F66" s="120"/>
      <c r="G66" s="43"/>
      <c r="H66" s="269"/>
      <c r="I66" s="269"/>
      <c r="J66" s="269"/>
      <c r="K66" s="269"/>
      <c r="L66" s="269"/>
      <c r="M66" s="269"/>
      <c r="N66" s="43"/>
      <c r="O66" s="44"/>
    </row>
    <row r="67" spans="1:15" x14ac:dyDescent="0.25">
      <c r="A67" s="42"/>
      <c r="B67" s="48" t="s">
        <v>19</v>
      </c>
      <c r="C67" s="120"/>
      <c r="D67" s="120"/>
      <c r="E67" s="120"/>
      <c r="F67" s="120"/>
      <c r="G67" s="43"/>
      <c r="H67" s="48" t="s">
        <v>19</v>
      </c>
      <c r="I67" s="120"/>
      <c r="J67" s="120"/>
      <c r="K67" s="43"/>
      <c r="L67" s="43"/>
      <c r="M67" s="43"/>
      <c r="N67" s="43"/>
      <c r="O67" s="44"/>
    </row>
    <row r="68" spans="1:15" x14ac:dyDescent="0.25">
      <c r="A68" s="42"/>
      <c r="B68" s="269"/>
      <c r="C68" s="269"/>
      <c r="D68" s="269"/>
      <c r="E68" s="269"/>
      <c r="F68" s="120"/>
      <c r="G68" s="43"/>
      <c r="H68" s="269"/>
      <c r="I68" s="269"/>
      <c r="J68" s="269"/>
      <c r="K68" s="269"/>
      <c r="L68" s="269"/>
      <c r="M68" s="269"/>
      <c r="N68" s="43"/>
      <c r="O68" s="44"/>
    </row>
    <row r="69" spans="1:15" x14ac:dyDescent="0.25">
      <c r="A69" s="42"/>
      <c r="B69" s="43" t="s">
        <v>104</v>
      </c>
      <c r="C69" s="43"/>
      <c r="D69" s="43"/>
      <c r="E69" s="43"/>
      <c r="F69" s="43"/>
      <c r="G69" s="43"/>
      <c r="H69" s="43" t="s">
        <v>104</v>
      </c>
      <c r="I69" s="43"/>
      <c r="J69" s="43"/>
      <c r="K69" s="43"/>
      <c r="L69" s="43"/>
      <c r="M69" s="43"/>
      <c r="N69" s="43"/>
      <c r="O69" s="44"/>
    </row>
    <row r="70" spans="1:15" x14ac:dyDescent="0.25">
      <c r="A70" s="42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4"/>
    </row>
    <row r="71" spans="1:15" x14ac:dyDescent="0.25">
      <c r="A71" s="42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4"/>
    </row>
    <row r="72" spans="1:15" x14ac:dyDescent="0.25">
      <c r="A72" s="42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4"/>
    </row>
    <row r="73" spans="1:15" x14ac:dyDescent="0.25">
      <c r="A73" s="42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4"/>
    </row>
    <row r="74" spans="1:15" x14ac:dyDescent="0.25">
      <c r="A74" s="42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4"/>
    </row>
    <row r="75" spans="1:15" x14ac:dyDescent="0.25">
      <c r="A75" s="42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4"/>
    </row>
    <row r="76" spans="1:15" x14ac:dyDescent="0.25">
      <c r="A76" s="42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4"/>
    </row>
    <row r="77" spans="1:15" x14ac:dyDescent="0.25">
      <c r="A77" s="42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4"/>
    </row>
    <row r="78" spans="1:15" x14ac:dyDescent="0.25">
      <c r="A78" s="4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4"/>
    </row>
    <row r="79" spans="1:15" x14ac:dyDescent="0.25">
      <c r="A79" s="42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4"/>
    </row>
    <row r="80" spans="1:15" x14ac:dyDescent="0.25">
      <c r="A80" s="42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4"/>
    </row>
    <row r="81" spans="1:15" x14ac:dyDescent="0.25">
      <c r="A81" s="42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4"/>
    </row>
    <row r="82" spans="1:15" x14ac:dyDescent="0.25">
      <c r="A82" s="42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4"/>
    </row>
    <row r="83" spans="1:15" x14ac:dyDescent="0.25">
      <c r="A83" s="42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4"/>
    </row>
    <row r="84" spans="1:15" ht="15.75" thickBot="1" x14ac:dyDescent="0.3">
      <c r="A84" s="42"/>
      <c r="B84" s="157"/>
      <c r="C84" s="157"/>
      <c r="D84" s="157"/>
      <c r="E84" s="157"/>
      <c r="F84" s="43"/>
      <c r="G84" s="43"/>
      <c r="H84" s="157"/>
      <c r="I84" s="157"/>
      <c r="J84" s="157"/>
      <c r="K84" s="157"/>
      <c r="L84" s="157"/>
      <c r="M84" s="157"/>
      <c r="N84" s="43"/>
      <c r="O84" s="44"/>
    </row>
    <row r="85" spans="1:15" x14ac:dyDescent="0.25">
      <c r="A85" s="42"/>
      <c r="B85" s="43" t="s">
        <v>105</v>
      </c>
      <c r="C85" s="43"/>
      <c r="D85" s="43"/>
      <c r="E85" s="43"/>
      <c r="F85" s="43"/>
      <c r="G85" s="43"/>
      <c r="H85" s="43" t="s">
        <v>106</v>
      </c>
      <c r="I85" s="43"/>
      <c r="J85" s="43"/>
      <c r="K85" s="43"/>
      <c r="L85" s="43"/>
      <c r="M85" s="43"/>
      <c r="N85" s="43"/>
      <c r="O85" s="44"/>
    </row>
    <row r="86" spans="1:15" x14ac:dyDescent="0.25">
      <c r="A86" s="42"/>
      <c r="B86" s="269"/>
      <c r="C86" s="269"/>
      <c r="D86" s="269"/>
      <c r="E86" s="269"/>
      <c r="F86" s="43"/>
      <c r="G86" s="43"/>
      <c r="H86" s="269"/>
      <c r="I86" s="269"/>
      <c r="J86" s="269"/>
      <c r="K86" s="269"/>
      <c r="L86" s="269"/>
      <c r="M86" s="269"/>
      <c r="N86" s="43"/>
      <c r="O86" s="44"/>
    </row>
    <row r="87" spans="1:15" x14ac:dyDescent="0.25">
      <c r="A87" s="42"/>
      <c r="B87" s="43" t="s">
        <v>103</v>
      </c>
      <c r="C87" s="43"/>
      <c r="D87" s="43"/>
      <c r="E87" s="43"/>
      <c r="F87" s="43"/>
      <c r="G87" s="43"/>
      <c r="H87" s="43" t="s">
        <v>103</v>
      </c>
      <c r="I87" s="43"/>
      <c r="J87" s="43"/>
      <c r="K87" s="43"/>
      <c r="L87" s="43"/>
      <c r="M87" s="43"/>
      <c r="N87" s="43"/>
      <c r="O87" s="44"/>
    </row>
    <row r="88" spans="1:15" x14ac:dyDescent="0.25">
      <c r="A88" s="42"/>
      <c r="B88" s="269"/>
      <c r="C88" s="269"/>
      <c r="D88" s="269"/>
      <c r="E88" s="269"/>
      <c r="F88" s="43"/>
      <c r="G88" s="43"/>
      <c r="H88" s="269"/>
      <c r="I88" s="269"/>
      <c r="J88" s="269"/>
      <c r="K88" s="269"/>
      <c r="L88" s="269"/>
      <c r="M88" s="269"/>
      <c r="N88" s="43"/>
      <c r="O88" s="44"/>
    </row>
    <row r="89" spans="1:15" x14ac:dyDescent="0.25">
      <c r="A89" s="42"/>
      <c r="B89" s="43" t="s">
        <v>19</v>
      </c>
      <c r="C89" s="43"/>
      <c r="D89" s="43"/>
      <c r="E89" s="43"/>
      <c r="F89" s="43"/>
      <c r="G89" s="43"/>
      <c r="H89" s="43" t="s">
        <v>19</v>
      </c>
      <c r="I89" s="43"/>
      <c r="J89" s="43"/>
      <c r="K89" s="43"/>
      <c r="L89" s="43"/>
      <c r="M89" s="43"/>
      <c r="N89" s="43"/>
      <c r="O89" s="44"/>
    </row>
    <row r="90" spans="1:15" x14ac:dyDescent="0.25">
      <c r="A90" s="42"/>
      <c r="B90" s="269"/>
      <c r="C90" s="269"/>
      <c r="D90" s="269"/>
      <c r="E90" s="269"/>
      <c r="F90" s="43"/>
      <c r="G90" s="43"/>
      <c r="H90" s="269"/>
      <c r="I90" s="269"/>
      <c r="J90" s="269"/>
      <c r="K90" s="269"/>
      <c r="L90" s="269"/>
      <c r="M90" s="269"/>
      <c r="N90" s="43"/>
      <c r="O90" s="44"/>
    </row>
    <row r="91" spans="1:15" x14ac:dyDescent="0.25">
      <c r="A91" s="42"/>
      <c r="B91" s="43" t="s">
        <v>104</v>
      </c>
      <c r="C91" s="43"/>
      <c r="D91" s="43"/>
      <c r="E91" s="43"/>
      <c r="F91" s="43"/>
      <c r="G91" s="43"/>
      <c r="H91" s="43" t="s">
        <v>104</v>
      </c>
      <c r="I91" s="43"/>
      <c r="J91" s="43"/>
      <c r="K91" s="43"/>
      <c r="L91" s="43"/>
      <c r="M91" s="43"/>
      <c r="N91" s="43"/>
      <c r="O91" s="44"/>
    </row>
    <row r="92" spans="1:15" x14ac:dyDescent="0.25">
      <c r="A92" s="42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4"/>
    </row>
    <row r="93" spans="1:15" x14ac:dyDescent="0.25">
      <c r="A93" s="42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4"/>
    </row>
    <row r="94" spans="1:15" x14ac:dyDescent="0.25">
      <c r="A94" s="42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4"/>
    </row>
    <row r="95" spans="1:15" x14ac:dyDescent="0.25">
      <c r="A95" s="42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4"/>
    </row>
    <row r="96" spans="1:15" x14ac:dyDescent="0.25">
      <c r="A96" s="42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4"/>
    </row>
    <row r="97" spans="1:15" x14ac:dyDescent="0.25">
      <c r="A97" s="42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4"/>
    </row>
    <row r="98" spans="1:15" x14ac:dyDescent="0.25">
      <c r="A98" s="42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4"/>
    </row>
    <row r="99" spans="1:15" x14ac:dyDescent="0.25">
      <c r="A99" s="42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4"/>
    </row>
    <row r="100" spans="1:15" x14ac:dyDescent="0.25">
      <c r="A100" s="42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4"/>
    </row>
    <row r="101" spans="1:15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4"/>
    </row>
    <row r="102" spans="1:15" x14ac:dyDescent="0.25">
      <c r="A102" s="42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4"/>
    </row>
    <row r="103" spans="1:15" ht="15.75" thickBot="1" x14ac:dyDescent="0.3">
      <c r="A103" s="52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5"/>
    </row>
    <row r="104" spans="1:15" ht="15.75" thickTop="1" x14ac:dyDescent="0.25"/>
  </sheetData>
  <sheetProtection algorithmName="SHA-512" hashValue="FtWol2iRxlodTJNjb9P5KM23PxagkqCO3iJoALy0HGx8H9UrNICd25kLs12PvPREEvi2FUufSuD8fZ2pd9VGSw==" saltValue="qrK9qgum1gFr63CoM0bi7g==" spinCount="100000" sheet="1" selectLockedCells="1"/>
  <mergeCells count="63"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  <mergeCell ref="B40:C44"/>
    <mergeCell ref="L40:L45"/>
    <mergeCell ref="M40:N45"/>
    <mergeCell ref="B64:E64"/>
    <mergeCell ref="H64:M64"/>
    <mergeCell ref="D51:E51"/>
    <mergeCell ref="G51:J51"/>
    <mergeCell ref="K51:M51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B9:D9"/>
    <mergeCell ref="E9:I9"/>
    <mergeCell ref="J9:N11"/>
    <mergeCell ref="B10:D10"/>
    <mergeCell ref="E10:I10"/>
    <mergeCell ref="B11:D11"/>
    <mergeCell ref="E11:I11"/>
    <mergeCell ref="B2:N2"/>
    <mergeCell ref="B6:D6"/>
    <mergeCell ref="E6:N6"/>
    <mergeCell ref="B7:D7"/>
    <mergeCell ref="E7:N8"/>
    <mergeCell ref="B8:D8"/>
  </mergeCells>
  <dataValidations count="2">
    <dataValidation type="list" allowBlank="1" showInputMessage="1" showErrorMessage="1" sqref="G29:J29 G34:J34" xr:uid="{559B0384-0235-4792-810D-D0BB8B3B878E}">
      <formula1>"0,4"</formula1>
    </dataValidation>
    <dataValidation type="whole" allowBlank="1" showInputMessage="1" showErrorMessage="1" sqref="G25:J28 G35:J36 G33:J33 G40:J45" xr:uid="{7D6E87CB-552C-4DA2-8F90-4048758F45F9}">
      <formula1>0</formula1>
      <formula2>4</formula2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84"/>
  <sheetViews>
    <sheetView tabSelected="1" zoomScale="120" zoomScaleNormal="120" workbookViewId="0">
      <selection activeCell="G40" sqref="G40"/>
    </sheetView>
  </sheetViews>
  <sheetFormatPr defaultRowHeight="15" x14ac:dyDescent="0.25"/>
  <cols>
    <col min="1" max="1" width="3.85546875" style="4" customWidth="1"/>
    <col min="2" max="2" width="5" style="4" customWidth="1"/>
    <col min="3" max="3" width="3" style="4" bestFit="1" customWidth="1"/>
    <col min="4" max="4" width="31.140625" style="4" customWidth="1"/>
    <col min="5" max="5" width="1.7109375" style="4" customWidth="1"/>
    <col min="6" max="6" width="14.85546875" style="4" customWidth="1"/>
    <col min="7" max="7" width="10.7109375" style="4" customWidth="1"/>
    <col min="8" max="8" width="11.5703125" style="4" bestFit="1" customWidth="1"/>
    <col min="9" max="9" width="5.140625" style="4" customWidth="1"/>
    <col min="10" max="16384" width="9.140625" style="4"/>
  </cols>
  <sheetData>
    <row r="1" spans="1:14" ht="15.75" thickTop="1" x14ac:dyDescent="0.25">
      <c r="B1" s="21"/>
      <c r="C1" s="22"/>
      <c r="D1" s="22"/>
      <c r="E1" s="22"/>
      <c r="F1" s="22"/>
      <c r="G1" s="22"/>
      <c r="H1" s="22"/>
      <c r="I1" s="17" t="s">
        <v>71</v>
      </c>
    </row>
    <row r="2" spans="1:14" ht="18.75" customHeight="1" x14ac:dyDescent="0.35">
      <c r="A2" s="10"/>
      <c r="B2" s="19"/>
      <c r="C2" s="259" t="s">
        <v>13</v>
      </c>
      <c r="D2" s="259"/>
      <c r="E2" s="259"/>
      <c r="F2" s="259"/>
      <c r="G2" s="259"/>
      <c r="H2" s="259"/>
      <c r="I2" s="23"/>
    </row>
    <row r="3" spans="1:14" ht="23.25" customHeight="1" x14ac:dyDescent="0.25">
      <c r="B3" s="19"/>
      <c r="C3" s="10">
        <v>1</v>
      </c>
      <c r="D3" s="11" t="s">
        <v>0</v>
      </c>
      <c r="E3" s="12" t="s">
        <v>2</v>
      </c>
      <c r="F3" s="267" t="str">
        <f>IF('Kompetensi Sosial'!D11="","",'Kompetensi Sosial'!$D$11)</f>
        <v>MARIATI BINTI SOFAR</v>
      </c>
      <c r="G3" s="268"/>
      <c r="H3" s="268"/>
      <c r="I3" s="23"/>
    </row>
    <row r="4" spans="1:14" ht="15" customHeight="1" x14ac:dyDescent="0.25">
      <c r="B4" s="19"/>
      <c r="C4" s="10">
        <v>2</v>
      </c>
      <c r="D4" s="11" t="s">
        <v>3</v>
      </c>
      <c r="E4" s="12" t="s">
        <v>2</v>
      </c>
      <c r="F4" s="255" t="str">
        <f>IF('Kompetensi Sosial'!$C$11="","",'Kompetensi Sosial'!$C$11)</f>
        <v>831010-02-5170</v>
      </c>
      <c r="G4" s="255"/>
      <c r="H4" s="255"/>
      <c r="I4" s="23"/>
      <c r="J4" s="1"/>
      <c r="K4" s="1"/>
      <c r="L4" s="1"/>
      <c r="M4" s="1"/>
      <c r="N4" s="1"/>
    </row>
    <row r="5" spans="1:14" ht="22.5" customHeight="1" x14ac:dyDescent="0.25">
      <c r="B5" s="19"/>
      <c r="C5" s="10">
        <v>3</v>
      </c>
      <c r="D5" s="11" t="s">
        <v>4</v>
      </c>
      <c r="E5" s="12" t="s">
        <v>2</v>
      </c>
      <c r="F5" s="256" t="str">
        <f>IF('Kompetensi Sosial'!E3="","",'Kompetensi Sosial'!$E$3&amp;" &amp; "&amp;'Kompetensi Sosial'!$K$3)</f>
        <v>PD0001 &amp; PAWS ACADEMY</v>
      </c>
      <c r="G5" s="256"/>
      <c r="H5" s="256"/>
      <c r="I5" s="23"/>
      <c r="J5" s="1"/>
      <c r="K5" s="1"/>
      <c r="L5" s="1"/>
      <c r="M5" s="1"/>
      <c r="N5" s="1"/>
    </row>
    <row r="6" spans="1:14" ht="22.5" customHeight="1" x14ac:dyDescent="0.25">
      <c r="B6" s="19"/>
      <c r="C6" s="10">
        <v>4</v>
      </c>
      <c r="D6" s="11" t="s">
        <v>5</v>
      </c>
      <c r="E6" s="12" t="s">
        <v>2</v>
      </c>
      <c r="F6" s="256" t="str">
        <f>IF('Kompetensi Sosial'!E4="","",'Kompetensi Sosial'!$E$4&amp;" &amp; "&amp;'Kompetensi Sosial'!$K$4)</f>
        <v>SD0001 &amp; PAWS INC</v>
      </c>
      <c r="G6" s="256"/>
      <c r="H6" s="256"/>
      <c r="I6" s="23"/>
      <c r="J6" s="1"/>
      <c r="K6" s="1"/>
      <c r="L6" s="1"/>
      <c r="M6" s="1"/>
      <c r="N6" s="1"/>
    </row>
    <row r="7" spans="1:14" ht="15" customHeight="1" x14ac:dyDescent="0.25">
      <c r="B7" s="19"/>
      <c r="C7" s="10">
        <v>5</v>
      </c>
      <c r="D7" s="11" t="s">
        <v>223</v>
      </c>
      <c r="E7" s="12" t="s">
        <v>2</v>
      </c>
      <c r="F7" s="257" t="str">
        <f>IF('Kompetensi Sosial'!E5="","",'Kompetensi Sosial'!$E$5)</f>
        <v/>
      </c>
      <c r="G7" s="257"/>
      <c r="H7" s="257"/>
      <c r="I7" s="23"/>
    </row>
    <row r="8" spans="1:14" ht="22.5" customHeight="1" x14ac:dyDescent="0.25">
      <c r="B8" s="19"/>
      <c r="C8" s="85">
        <v>6</v>
      </c>
      <c r="D8" s="11" t="s">
        <v>224</v>
      </c>
      <c r="E8" s="12"/>
      <c r="F8" s="257" t="str">
        <f>IF('Kompetensi Sosial'!K5="","",'Kompetensi Sosial'!$K$5)</f>
        <v/>
      </c>
      <c r="G8" s="257"/>
      <c r="H8" s="257"/>
      <c r="I8" s="23"/>
    </row>
    <row r="9" spans="1:14" ht="15" customHeight="1" x14ac:dyDescent="0.25">
      <c r="B9" s="19"/>
      <c r="C9" s="85">
        <v>7</v>
      </c>
      <c r="D9" s="11" t="s">
        <v>69</v>
      </c>
      <c r="E9" s="12" t="s">
        <v>2</v>
      </c>
      <c r="F9" s="263" t="str">
        <f>IF('Kompetensi Sosial'!U3="","",'Kompetensi Sosial'!$U$3)</f>
        <v/>
      </c>
      <c r="G9" s="264"/>
      <c r="H9" s="264"/>
      <c r="I9" s="23"/>
    </row>
    <row r="10" spans="1:14" ht="15" customHeight="1" x14ac:dyDescent="0.25">
      <c r="B10" s="19"/>
      <c r="C10" s="85">
        <v>8</v>
      </c>
      <c r="D10" s="11" t="s">
        <v>68</v>
      </c>
      <c r="E10" s="56" t="s">
        <v>2</v>
      </c>
      <c r="F10" s="263" t="str">
        <f>IF('Kompetensi Sosial'!U4="","",'Kompetensi Sosial'!$U$4)</f>
        <v/>
      </c>
      <c r="G10" s="263"/>
      <c r="H10" s="263"/>
      <c r="I10" s="23"/>
    </row>
    <row r="11" spans="1:14" ht="15" customHeight="1" x14ac:dyDescent="0.25">
      <c r="B11" s="19"/>
      <c r="C11" s="85">
        <v>9</v>
      </c>
      <c r="D11" s="11" t="s">
        <v>6</v>
      </c>
      <c r="E11" s="16" t="s">
        <v>2</v>
      </c>
      <c r="F11" s="180" t="str">
        <f>'Kompetensi Sosial'!$U$5</f>
        <v>DLKM</v>
      </c>
      <c r="G11" s="24"/>
      <c r="H11" s="24"/>
      <c r="I11" s="23"/>
    </row>
    <row r="12" spans="1:14" ht="15.75" thickBot="1" x14ac:dyDescent="0.3">
      <c r="B12" s="19"/>
      <c r="C12" s="10"/>
      <c r="D12" s="12"/>
      <c r="E12" s="12"/>
      <c r="F12" s="12"/>
      <c r="G12" s="12"/>
      <c r="H12" s="12"/>
      <c r="I12" s="23"/>
    </row>
    <row r="13" spans="1:14" ht="18.75" x14ac:dyDescent="0.25">
      <c r="B13" s="19"/>
      <c r="C13" s="233" t="s">
        <v>26</v>
      </c>
      <c r="D13" s="234"/>
      <c r="E13" s="234"/>
      <c r="F13" s="234"/>
      <c r="G13" s="234"/>
      <c r="H13" s="235"/>
      <c r="I13" s="23"/>
    </row>
    <row r="14" spans="1:14" ht="31.5" customHeight="1" x14ac:dyDescent="0.25">
      <c r="B14" s="19"/>
      <c r="C14" s="20" t="s">
        <v>8</v>
      </c>
      <c r="D14" s="260" t="s">
        <v>1</v>
      </c>
      <c r="E14" s="261"/>
      <c r="F14" s="262"/>
      <c r="G14" s="35" t="s">
        <v>31</v>
      </c>
      <c r="H14" s="35" t="s">
        <v>32</v>
      </c>
      <c r="I14" s="23"/>
    </row>
    <row r="15" spans="1:14" ht="24" customHeight="1" x14ac:dyDescent="0.25">
      <c r="B15" s="19"/>
      <c r="C15" s="5">
        <v>1</v>
      </c>
      <c r="D15" s="250"/>
      <c r="E15" s="251"/>
      <c r="F15" s="252"/>
      <c r="G15" s="2">
        <v>100</v>
      </c>
      <c r="H15" s="2">
        <v>100</v>
      </c>
      <c r="I15" s="23"/>
    </row>
    <row r="16" spans="1:14" ht="24" customHeight="1" x14ac:dyDescent="0.25">
      <c r="B16" s="19"/>
      <c r="C16" s="5">
        <v>2</v>
      </c>
      <c r="D16" s="250"/>
      <c r="E16" s="251"/>
      <c r="F16" s="252"/>
      <c r="G16" s="2"/>
      <c r="H16" s="2"/>
      <c r="I16" s="23"/>
    </row>
    <row r="17" spans="2:16" ht="24" customHeight="1" x14ac:dyDescent="0.25">
      <c r="B17" s="19"/>
      <c r="C17" s="5">
        <v>3</v>
      </c>
      <c r="D17" s="250"/>
      <c r="E17" s="251"/>
      <c r="F17" s="252"/>
      <c r="G17" s="2"/>
      <c r="H17" s="2"/>
      <c r="I17" s="23"/>
    </row>
    <row r="18" spans="2:16" ht="24" customHeight="1" x14ac:dyDescent="0.25">
      <c r="B18" s="19"/>
      <c r="C18" s="5">
        <v>4</v>
      </c>
      <c r="D18" s="250"/>
      <c r="E18" s="251"/>
      <c r="F18" s="252"/>
      <c r="G18" s="2"/>
      <c r="H18" s="2"/>
      <c r="I18" s="23"/>
    </row>
    <row r="19" spans="2:16" ht="24" customHeight="1" x14ac:dyDescent="0.25">
      <c r="B19" s="19"/>
      <c r="C19" s="5">
        <v>5</v>
      </c>
      <c r="D19" s="250"/>
      <c r="E19" s="251"/>
      <c r="F19" s="252"/>
      <c r="G19" s="2"/>
      <c r="H19" s="2"/>
      <c r="I19" s="23"/>
    </row>
    <row r="20" spans="2:16" ht="24" customHeight="1" x14ac:dyDescent="0.25">
      <c r="B20" s="19"/>
      <c r="C20" s="5">
        <v>6</v>
      </c>
      <c r="D20" s="250"/>
      <c r="E20" s="251"/>
      <c r="F20" s="252"/>
      <c r="G20" s="2"/>
      <c r="H20" s="2"/>
      <c r="I20" s="23"/>
    </row>
    <row r="21" spans="2:16" ht="24" customHeight="1" x14ac:dyDescent="0.25">
      <c r="B21" s="19"/>
      <c r="C21" s="5">
        <v>7</v>
      </c>
      <c r="D21" s="250"/>
      <c r="E21" s="251"/>
      <c r="F21" s="252"/>
      <c r="G21" s="2"/>
      <c r="H21" s="2"/>
      <c r="I21" s="23"/>
    </row>
    <row r="22" spans="2:16" ht="24" customHeight="1" x14ac:dyDescent="0.25">
      <c r="B22" s="19"/>
      <c r="C22" s="5">
        <v>8</v>
      </c>
      <c r="D22" s="250"/>
      <c r="E22" s="251"/>
      <c r="F22" s="252"/>
      <c r="G22" s="2"/>
      <c r="H22" s="2"/>
      <c r="I22" s="23"/>
    </row>
    <row r="23" spans="2:16" ht="24" customHeight="1" x14ac:dyDescent="0.25">
      <c r="B23" s="19"/>
      <c r="C23" s="5">
        <v>9</v>
      </c>
      <c r="D23" s="250"/>
      <c r="E23" s="251"/>
      <c r="F23" s="252"/>
      <c r="G23" s="2"/>
      <c r="H23" s="2"/>
      <c r="I23" s="23"/>
    </row>
    <row r="24" spans="2:16" ht="24" customHeight="1" x14ac:dyDescent="0.25">
      <c r="B24" s="19"/>
      <c r="C24" s="5">
        <v>10</v>
      </c>
      <c r="D24" s="250"/>
      <c r="E24" s="251"/>
      <c r="F24" s="252"/>
      <c r="G24" s="2"/>
      <c r="H24" s="2"/>
      <c r="I24" s="23"/>
    </row>
    <row r="25" spans="2:16" ht="24" customHeight="1" x14ac:dyDescent="0.25">
      <c r="B25" s="19"/>
      <c r="C25" s="5">
        <v>11</v>
      </c>
      <c r="D25" s="250"/>
      <c r="E25" s="251"/>
      <c r="F25" s="252"/>
      <c r="G25" s="2"/>
      <c r="H25" s="2"/>
      <c r="I25" s="23"/>
    </row>
    <row r="26" spans="2:16" ht="24" customHeight="1" x14ac:dyDescent="0.25">
      <c r="B26" s="19"/>
      <c r="C26" s="58">
        <v>12</v>
      </c>
      <c r="D26" s="250"/>
      <c r="E26" s="251"/>
      <c r="F26" s="252"/>
      <c r="G26" s="57"/>
      <c r="H26" s="57"/>
      <c r="I26" s="23"/>
    </row>
    <row r="27" spans="2:16" ht="24" customHeight="1" x14ac:dyDescent="0.25">
      <c r="B27" s="19"/>
      <c r="C27" s="58">
        <v>13</v>
      </c>
      <c r="D27" s="250"/>
      <c r="E27" s="251"/>
      <c r="F27" s="252"/>
      <c r="G27" s="57"/>
      <c r="H27" s="57"/>
      <c r="I27" s="23"/>
    </row>
    <row r="28" spans="2:16" ht="24" customHeight="1" x14ac:dyDescent="0.25">
      <c r="B28" s="19"/>
      <c r="C28" s="63">
        <v>14</v>
      </c>
      <c r="D28" s="250"/>
      <c r="E28" s="251"/>
      <c r="F28" s="252"/>
      <c r="G28" s="62"/>
      <c r="H28" s="62"/>
      <c r="I28" s="23"/>
    </row>
    <row r="29" spans="2:16" ht="24" customHeight="1" x14ac:dyDescent="0.25">
      <c r="B29" s="19"/>
      <c r="C29" s="63">
        <v>15</v>
      </c>
      <c r="D29" s="250"/>
      <c r="E29" s="251"/>
      <c r="F29" s="252"/>
      <c r="G29" s="62"/>
      <c r="H29" s="62"/>
      <c r="I29" s="23"/>
    </row>
    <row r="30" spans="2:16" ht="24" customHeight="1" x14ac:dyDescent="0.25">
      <c r="B30" s="19"/>
      <c r="C30" s="63">
        <v>16</v>
      </c>
      <c r="D30" s="250"/>
      <c r="E30" s="251"/>
      <c r="F30" s="252"/>
      <c r="G30" s="62"/>
      <c r="H30" s="62"/>
      <c r="I30" s="23"/>
    </row>
    <row r="31" spans="2:16" ht="24" customHeight="1" x14ac:dyDescent="0.25">
      <c r="B31" s="19"/>
      <c r="C31" s="63">
        <v>17</v>
      </c>
      <c r="D31" s="250"/>
      <c r="E31" s="251"/>
      <c r="F31" s="252"/>
      <c r="G31" s="62"/>
      <c r="H31" s="62"/>
      <c r="I31" s="23"/>
      <c r="K31" s="230"/>
      <c r="L31" s="230"/>
      <c r="M31" s="230"/>
      <c r="N31" s="230"/>
      <c r="O31" s="230"/>
      <c r="P31" s="230"/>
    </row>
    <row r="32" spans="2:16" ht="24" customHeight="1" x14ac:dyDescent="0.25">
      <c r="B32" s="19"/>
      <c r="C32" s="63">
        <v>18</v>
      </c>
      <c r="D32" s="250"/>
      <c r="E32" s="251"/>
      <c r="F32" s="252"/>
      <c r="G32" s="62"/>
      <c r="H32" s="62"/>
      <c r="I32" s="23"/>
      <c r="N32" s="56"/>
      <c r="O32" s="56"/>
      <c r="P32" s="56"/>
    </row>
    <row r="33" spans="2:9" ht="24" customHeight="1" x14ac:dyDescent="0.25">
      <c r="B33" s="19"/>
      <c r="C33" s="63">
        <v>19</v>
      </c>
      <c r="D33" s="250"/>
      <c r="E33" s="251"/>
      <c r="F33" s="252"/>
      <c r="G33" s="2"/>
      <c r="H33" s="2"/>
      <c r="I33" s="23"/>
    </row>
    <row r="34" spans="2:9" ht="24" customHeight="1" x14ac:dyDescent="0.25">
      <c r="B34" s="19"/>
      <c r="C34" s="63">
        <v>20</v>
      </c>
      <c r="D34" s="250"/>
      <c r="E34" s="251"/>
      <c r="F34" s="252"/>
      <c r="G34" s="2"/>
      <c r="H34" s="2"/>
      <c r="I34" s="23"/>
    </row>
    <row r="35" spans="2:9" ht="18.75" customHeight="1" thickBot="1" x14ac:dyDescent="0.3">
      <c r="B35" s="19"/>
      <c r="C35" s="12"/>
      <c r="D35" s="238" t="s">
        <v>7</v>
      </c>
      <c r="E35" s="238"/>
      <c r="F35" s="258"/>
      <c r="G35" s="59">
        <f>IF($F$11=1,(SUM(G$15:G$34)/COUNTA(G$15:G$34))*0.3,IF(OR($F$11=2,$F$11=3),(SUM(G$15:G$34)/COUNTA(G$15:G$34))*0.2,(SUM(G$15:G$34)/COUNTA(G$15:G$34))*0.1))</f>
        <v>10</v>
      </c>
      <c r="H35" s="59">
        <f>IF($F$11=1,(SUM(H$15:H$34)/COUNTA(H$15:H$34))*0.7,IF(OR($F$11=2,$F$11=3),(SUM(H$15:H$34)/COUNTA(H$15:H$34))*0.4,(SUM(H$15:H$34)/COUNTA(H$15:H$34))*0.3))</f>
        <v>30</v>
      </c>
      <c r="I35" s="23"/>
    </row>
    <row r="36" spans="2:9" ht="18.75" customHeight="1" thickBot="1" x14ac:dyDescent="0.3">
      <c r="B36" s="25"/>
      <c r="C36" s="26"/>
      <c r="D36" s="253" t="s">
        <v>11</v>
      </c>
      <c r="E36" s="253"/>
      <c r="F36" s="254"/>
      <c r="G36" s="265">
        <f>SUM($G$35:$H$35)</f>
        <v>40</v>
      </c>
      <c r="H36" s="266"/>
      <c r="I36" s="27"/>
    </row>
    <row r="37" spans="2:9" ht="16.5" thickTop="1" thickBot="1" x14ac:dyDescent="0.3">
      <c r="B37" s="21"/>
      <c r="C37" s="22"/>
      <c r="D37" s="22"/>
      <c r="E37" s="22"/>
      <c r="F37" s="22"/>
      <c r="G37" s="22"/>
      <c r="H37" s="22"/>
      <c r="I37" s="28"/>
    </row>
    <row r="38" spans="2:9" ht="18.75" x14ac:dyDescent="0.25">
      <c r="B38" s="19"/>
      <c r="C38" s="233" t="s">
        <v>9</v>
      </c>
      <c r="D38" s="234"/>
      <c r="E38" s="234"/>
      <c r="F38" s="234"/>
      <c r="G38" s="234"/>
      <c r="H38" s="235"/>
      <c r="I38" s="23"/>
    </row>
    <row r="39" spans="2:9" ht="30" x14ac:dyDescent="0.25">
      <c r="B39" s="19"/>
      <c r="C39" s="236"/>
      <c r="D39" s="236"/>
      <c r="E39" s="236"/>
      <c r="F39" s="236"/>
      <c r="G39" s="6" t="s">
        <v>14</v>
      </c>
      <c r="H39" s="7" t="s">
        <v>10</v>
      </c>
      <c r="I39" s="23"/>
    </row>
    <row r="40" spans="2:9" x14ac:dyDescent="0.25">
      <c r="B40" s="19"/>
      <c r="C40" s="237" t="s">
        <v>35</v>
      </c>
      <c r="D40" s="237"/>
      <c r="E40" s="237"/>
      <c r="F40" s="237"/>
      <c r="G40" s="2">
        <v>87</v>
      </c>
      <c r="H40" s="60">
        <f>$G40*0.1</f>
        <v>8.7000000000000011</v>
      </c>
      <c r="I40" s="23"/>
    </row>
    <row r="41" spans="2:9" ht="15.75" thickBot="1" x14ac:dyDescent="0.3">
      <c r="B41" s="19"/>
      <c r="C41" s="237" t="s">
        <v>36</v>
      </c>
      <c r="D41" s="237"/>
      <c r="E41" s="237"/>
      <c r="F41" s="237"/>
      <c r="G41" s="3">
        <v>95</v>
      </c>
      <c r="H41" s="61">
        <f>$G41*0.3</f>
        <v>28.5</v>
      </c>
      <c r="I41" s="23"/>
    </row>
    <row r="42" spans="2:9" ht="18.75" customHeight="1" thickBot="1" x14ac:dyDescent="0.3">
      <c r="B42" s="19"/>
      <c r="C42" s="12"/>
      <c r="D42" s="238" t="s">
        <v>24</v>
      </c>
      <c r="E42" s="238"/>
      <c r="F42" s="239"/>
      <c r="G42" s="240">
        <f>IF($F$11=1,"TIDAK BERKENAAN",SUM($H$40:$H$41))</f>
        <v>37.200000000000003</v>
      </c>
      <c r="H42" s="241"/>
      <c r="I42" s="23"/>
    </row>
    <row r="43" spans="2:9" ht="15.75" thickBot="1" x14ac:dyDescent="0.3">
      <c r="B43" s="19"/>
      <c r="C43" s="12"/>
      <c r="D43" s="12"/>
      <c r="E43" s="12"/>
      <c r="F43" s="12"/>
      <c r="G43" s="12"/>
      <c r="H43" s="12"/>
      <c r="I43" s="23"/>
    </row>
    <row r="44" spans="2:9" ht="18.75" x14ac:dyDescent="0.25">
      <c r="B44" s="19"/>
      <c r="C44" s="233" t="s">
        <v>12</v>
      </c>
      <c r="D44" s="234"/>
      <c r="E44" s="234"/>
      <c r="F44" s="234"/>
      <c r="G44" s="234"/>
      <c r="H44" s="235"/>
      <c r="I44" s="23"/>
    </row>
    <row r="45" spans="2:9" ht="30" x14ac:dyDescent="0.25">
      <c r="B45" s="19"/>
      <c r="C45" s="236"/>
      <c r="D45" s="236"/>
      <c r="E45" s="236"/>
      <c r="F45" s="236"/>
      <c r="G45" s="8" t="s">
        <v>14</v>
      </c>
      <c r="H45" s="5" t="s">
        <v>10</v>
      </c>
      <c r="I45" s="23"/>
    </row>
    <row r="46" spans="2:9" ht="15.75" thickBot="1" x14ac:dyDescent="0.3">
      <c r="B46" s="19"/>
      <c r="C46" s="237" t="s">
        <v>27</v>
      </c>
      <c r="D46" s="237"/>
      <c r="E46" s="237"/>
      <c r="F46" s="237"/>
      <c r="G46" s="3">
        <v>84</v>
      </c>
      <c r="H46" s="61">
        <f>$G$46*0.2</f>
        <v>16.8</v>
      </c>
      <c r="I46" s="23"/>
    </row>
    <row r="47" spans="2:9" ht="18.75" customHeight="1" thickBot="1" x14ac:dyDescent="0.3">
      <c r="B47" s="19"/>
      <c r="C47" s="12"/>
      <c r="D47" s="12"/>
      <c r="E47" s="12"/>
      <c r="F47" s="14" t="s">
        <v>15</v>
      </c>
      <c r="G47" s="240">
        <f>IF($F$11&lt;4,"TIDAK BERKENAAN",$H$46)</f>
        <v>16.8</v>
      </c>
      <c r="H47" s="241"/>
      <c r="I47" s="23"/>
    </row>
    <row r="48" spans="2:9" ht="15.75" thickBot="1" x14ac:dyDescent="0.3">
      <c r="B48" s="19"/>
      <c r="C48" s="12"/>
      <c r="D48" s="12"/>
      <c r="E48" s="12"/>
      <c r="F48" s="12"/>
      <c r="G48" s="12"/>
      <c r="H48" s="12"/>
      <c r="I48" s="23"/>
    </row>
    <row r="49" spans="2:9" ht="18.75" x14ac:dyDescent="0.25">
      <c r="B49" s="19"/>
      <c r="C49" s="233" t="s">
        <v>16</v>
      </c>
      <c r="D49" s="234"/>
      <c r="E49" s="234"/>
      <c r="F49" s="234"/>
      <c r="G49" s="234"/>
      <c r="H49" s="235"/>
      <c r="I49" s="23"/>
    </row>
    <row r="50" spans="2:9" ht="30" x14ac:dyDescent="0.25">
      <c r="B50" s="19"/>
      <c r="C50" s="236"/>
      <c r="D50" s="236"/>
      <c r="E50" s="236"/>
      <c r="F50" s="236"/>
      <c r="G50" s="6" t="s">
        <v>14</v>
      </c>
      <c r="H50" s="7" t="s">
        <v>10</v>
      </c>
      <c r="I50" s="23"/>
    </row>
    <row r="51" spans="2:9" x14ac:dyDescent="0.25">
      <c r="B51" s="19"/>
      <c r="C51" s="237" t="s">
        <v>76</v>
      </c>
      <c r="D51" s="237"/>
      <c r="E51" s="237"/>
      <c r="F51" s="237"/>
      <c r="G51" s="186">
        <f>'Kompetensi Sosial'!I11</f>
        <v>0</v>
      </c>
      <c r="H51" s="73">
        <f>G51*0.2</f>
        <v>0</v>
      </c>
      <c r="I51" s="23"/>
    </row>
    <row r="52" spans="2:9" x14ac:dyDescent="0.25">
      <c r="B52" s="19"/>
      <c r="C52" s="237" t="s">
        <v>37</v>
      </c>
      <c r="D52" s="237"/>
      <c r="E52" s="237"/>
      <c r="F52" s="237"/>
      <c r="G52" s="72">
        <f>'Kompetensi Sosial'!O11</f>
        <v>84</v>
      </c>
      <c r="H52" s="60">
        <f>$G52*0.2</f>
        <v>16.8</v>
      </c>
      <c r="I52" s="23"/>
    </row>
    <row r="53" spans="2:9" ht="15.75" thickBot="1" x14ac:dyDescent="0.3">
      <c r="B53" s="19"/>
      <c r="C53" s="237" t="s">
        <v>38</v>
      </c>
      <c r="D53" s="237"/>
      <c r="E53" s="237"/>
      <c r="F53" s="237"/>
      <c r="G53" s="187">
        <f>'Kompetensi Sosial'!U11</f>
        <v>80</v>
      </c>
      <c r="H53" s="61">
        <f>$G53*0.6</f>
        <v>48</v>
      </c>
      <c r="I53" s="23"/>
    </row>
    <row r="54" spans="2:9" ht="18.75" customHeight="1" thickBot="1" x14ac:dyDescent="0.3">
      <c r="B54" s="19"/>
      <c r="C54" s="12"/>
      <c r="D54" s="238" t="s">
        <v>23</v>
      </c>
      <c r="E54" s="238"/>
      <c r="F54" s="239"/>
      <c r="G54" s="240" t="str">
        <f>IF(OR(G51&lt;60,G52&lt;60,G53&lt;60),"GAGAL",SUM($H$51:$H$53))</f>
        <v>GAGAL</v>
      </c>
      <c r="H54" s="241"/>
      <c r="I54" s="23"/>
    </row>
    <row r="55" spans="2:9" ht="16.5" customHeight="1" thickBot="1" x14ac:dyDescent="0.3">
      <c r="B55" s="19"/>
      <c r="C55" s="12"/>
      <c r="D55" s="14"/>
      <c r="E55" s="14"/>
      <c r="F55" s="14"/>
      <c r="G55" s="30"/>
      <c r="H55" s="30"/>
      <c r="I55" s="23"/>
    </row>
    <row r="56" spans="2:9" ht="18.75" customHeight="1" thickBot="1" x14ac:dyDescent="0.3">
      <c r="B56" s="19"/>
      <c r="C56" s="247" t="s">
        <v>30</v>
      </c>
      <c r="D56" s="248"/>
      <c r="E56" s="248"/>
      <c r="F56" s="248"/>
      <c r="G56" s="248"/>
      <c r="H56" s="249"/>
      <c r="I56" s="23"/>
    </row>
    <row r="57" spans="2:9" ht="15" customHeight="1" thickBot="1" x14ac:dyDescent="0.3">
      <c r="B57" s="19"/>
      <c r="C57" s="237" t="s">
        <v>70</v>
      </c>
      <c r="D57" s="237"/>
      <c r="E57" s="237"/>
      <c r="F57" s="237"/>
      <c r="G57" s="231" t="s">
        <v>225</v>
      </c>
      <c r="H57" s="232"/>
      <c r="I57" s="23"/>
    </row>
    <row r="58" spans="2:9" ht="17.25" customHeight="1" thickBot="1" x14ac:dyDescent="0.3">
      <c r="B58" s="19"/>
      <c r="C58" s="33"/>
      <c r="D58" s="34"/>
      <c r="E58" s="31"/>
      <c r="F58" s="31"/>
      <c r="G58" s="32"/>
      <c r="H58" s="32"/>
      <c r="I58" s="23"/>
    </row>
    <row r="59" spans="2:9" ht="18.75" customHeight="1" thickBot="1" x14ac:dyDescent="0.3">
      <c r="B59" s="19"/>
      <c r="C59" s="233" t="s">
        <v>33</v>
      </c>
      <c r="D59" s="234"/>
      <c r="E59" s="234"/>
      <c r="F59" s="234"/>
      <c r="G59" s="243"/>
      <c r="H59" s="244"/>
      <c r="I59" s="23"/>
    </row>
    <row r="60" spans="2:9" ht="18.75" customHeight="1" thickBot="1" x14ac:dyDescent="0.3">
      <c r="B60" s="19"/>
      <c r="C60" s="237" t="s">
        <v>21</v>
      </c>
      <c r="D60" s="237"/>
      <c r="E60" s="237"/>
      <c r="F60" s="242"/>
      <c r="G60" s="245">
        <f>IF($F$11=1,$G$36,IF(1&lt;$F$11&lt;4,SUM($G$36,$G$42),SUM($G$36,$G$42,$G$47)))</f>
        <v>94</v>
      </c>
      <c r="H60" s="246"/>
      <c r="I60" s="23"/>
    </row>
    <row r="61" spans="2:9" ht="18.75" customHeight="1" thickBot="1" x14ac:dyDescent="0.3">
      <c r="B61" s="19"/>
      <c r="C61" s="237" t="s">
        <v>22</v>
      </c>
      <c r="D61" s="237"/>
      <c r="E61" s="237"/>
      <c r="F61" s="242"/>
      <c r="G61" s="231" t="s">
        <v>225</v>
      </c>
      <c r="H61" s="232"/>
      <c r="I61" s="23"/>
    </row>
    <row r="62" spans="2:9" ht="15.75" thickBot="1" x14ac:dyDescent="0.3">
      <c r="B62" s="19"/>
      <c r="C62" s="12"/>
      <c r="D62" s="12"/>
      <c r="E62" s="12"/>
      <c r="F62" s="12"/>
      <c r="G62" s="12"/>
      <c r="H62" s="12"/>
      <c r="I62" s="23"/>
    </row>
    <row r="63" spans="2:9" ht="18.75" x14ac:dyDescent="0.25">
      <c r="B63" s="19"/>
      <c r="C63" s="233" t="s">
        <v>34</v>
      </c>
      <c r="D63" s="234"/>
      <c r="E63" s="234"/>
      <c r="F63" s="234"/>
      <c r="G63" s="234"/>
      <c r="H63" s="235"/>
      <c r="I63" s="23"/>
    </row>
    <row r="64" spans="2:9" x14ac:dyDescent="0.25">
      <c r="B64" s="19"/>
      <c r="C64" s="12"/>
      <c r="D64" s="12"/>
      <c r="E64" s="12"/>
      <c r="F64" s="12"/>
      <c r="G64" s="12"/>
      <c r="H64" s="12"/>
      <c r="I64" s="23"/>
    </row>
    <row r="65" spans="2:9" x14ac:dyDescent="0.25">
      <c r="B65" s="19"/>
      <c r="C65" s="12"/>
      <c r="D65" s="12"/>
      <c r="E65" s="12"/>
      <c r="F65" s="12"/>
      <c r="G65" s="12"/>
      <c r="H65" s="12"/>
      <c r="I65" s="23"/>
    </row>
    <row r="66" spans="2:9" x14ac:dyDescent="0.25">
      <c r="B66" s="19"/>
      <c r="C66" s="12"/>
      <c r="D66" s="12"/>
      <c r="E66" s="12"/>
      <c r="F66" s="12"/>
      <c r="G66" s="12"/>
      <c r="H66" s="12"/>
      <c r="I66" s="23"/>
    </row>
    <row r="67" spans="2:9" x14ac:dyDescent="0.25">
      <c r="B67" s="19"/>
      <c r="C67" s="12"/>
      <c r="D67" s="12"/>
      <c r="E67" s="12"/>
      <c r="F67" s="12"/>
      <c r="G67" s="12"/>
      <c r="H67" s="12"/>
      <c r="I67" s="23"/>
    </row>
    <row r="68" spans="2:9" x14ac:dyDescent="0.25">
      <c r="B68" s="18"/>
      <c r="C68" s="9"/>
      <c r="D68" s="9"/>
      <c r="E68" s="12"/>
      <c r="F68" s="9"/>
      <c r="G68" s="9"/>
      <c r="H68" s="9"/>
      <c r="I68" s="23"/>
    </row>
    <row r="69" spans="2:9" x14ac:dyDescent="0.25">
      <c r="B69" s="19" t="s">
        <v>17</v>
      </c>
      <c r="C69" s="12"/>
      <c r="D69" s="12"/>
      <c r="E69" s="15"/>
      <c r="F69" s="12" t="s">
        <v>20</v>
      </c>
      <c r="G69" s="12"/>
      <c r="H69" s="12"/>
      <c r="I69" s="29"/>
    </row>
    <row r="70" spans="2:9" x14ac:dyDescent="0.25">
      <c r="B70" s="19" t="s">
        <v>18</v>
      </c>
      <c r="C70" s="12"/>
      <c r="D70" s="13"/>
      <c r="E70" s="12"/>
      <c r="F70" s="13" t="s">
        <v>18</v>
      </c>
      <c r="G70" s="13"/>
      <c r="H70" s="13"/>
      <c r="I70" s="36"/>
    </row>
    <row r="71" spans="2:9" x14ac:dyDescent="0.25">
      <c r="B71" s="19" t="s">
        <v>19</v>
      </c>
      <c r="C71" s="12"/>
      <c r="D71" s="13"/>
      <c r="E71" s="12"/>
      <c r="F71" s="13" t="s">
        <v>19</v>
      </c>
      <c r="G71" s="13"/>
      <c r="H71" s="13"/>
      <c r="I71" s="36"/>
    </row>
    <row r="72" spans="2:9" x14ac:dyDescent="0.25">
      <c r="B72" s="19"/>
      <c r="C72" s="12"/>
      <c r="D72" s="12"/>
      <c r="E72" s="12"/>
      <c r="F72" s="12"/>
      <c r="G72" s="12"/>
      <c r="H72" s="12"/>
      <c r="I72" s="23"/>
    </row>
    <row r="73" spans="2:9" x14ac:dyDescent="0.25">
      <c r="B73" s="19"/>
      <c r="C73" s="12"/>
      <c r="D73" s="12"/>
      <c r="E73" s="12"/>
      <c r="F73" s="12"/>
      <c r="G73" s="12"/>
      <c r="H73" s="12"/>
      <c r="I73" s="23"/>
    </row>
    <row r="74" spans="2:9" x14ac:dyDescent="0.25">
      <c r="B74" s="19"/>
      <c r="C74" s="12"/>
      <c r="D74" s="12"/>
      <c r="E74" s="12"/>
      <c r="F74" s="12"/>
      <c r="G74" s="12"/>
      <c r="H74" s="12"/>
      <c r="I74" s="23"/>
    </row>
    <row r="75" spans="2:9" x14ac:dyDescent="0.25">
      <c r="B75" s="19"/>
      <c r="C75" s="12"/>
      <c r="D75" s="12"/>
      <c r="E75" s="12"/>
      <c r="F75" s="12"/>
      <c r="G75" s="12"/>
      <c r="H75" s="12"/>
      <c r="I75" s="23"/>
    </row>
    <row r="76" spans="2:9" x14ac:dyDescent="0.25">
      <c r="B76" s="19"/>
      <c r="C76" s="12"/>
      <c r="D76" s="12"/>
      <c r="E76" s="12"/>
      <c r="F76" s="12"/>
      <c r="G76" s="12"/>
      <c r="H76" s="12"/>
      <c r="I76" s="23"/>
    </row>
    <row r="77" spans="2:9" x14ac:dyDescent="0.25">
      <c r="B77" s="18"/>
      <c r="C77" s="9"/>
      <c r="D77" s="9"/>
      <c r="E77" s="15"/>
      <c r="F77" s="12"/>
      <c r="G77" s="12"/>
      <c r="H77" s="12"/>
      <c r="I77" s="23"/>
    </row>
    <row r="78" spans="2:9" x14ac:dyDescent="0.25">
      <c r="B78" s="19" t="s">
        <v>25</v>
      </c>
      <c r="C78" s="12"/>
      <c r="D78" s="12"/>
      <c r="E78" s="12"/>
      <c r="F78" s="12"/>
      <c r="G78" s="12"/>
      <c r="H78" s="12"/>
      <c r="I78" s="23"/>
    </row>
    <row r="79" spans="2:9" x14ac:dyDescent="0.25">
      <c r="B79" s="19" t="s">
        <v>18</v>
      </c>
      <c r="C79" s="12"/>
      <c r="D79" s="13"/>
      <c r="E79" s="12"/>
      <c r="F79" s="12"/>
      <c r="G79" s="12"/>
      <c r="H79" s="12"/>
      <c r="I79" s="23"/>
    </row>
    <row r="80" spans="2:9" x14ac:dyDescent="0.25">
      <c r="B80" s="19" t="s">
        <v>19</v>
      </c>
      <c r="C80" s="12"/>
      <c r="D80" s="13"/>
      <c r="E80" s="12"/>
      <c r="F80" s="12"/>
      <c r="G80" s="12"/>
      <c r="H80" s="12"/>
      <c r="I80" s="23"/>
    </row>
    <row r="81" spans="2:9" ht="15.75" thickBot="1" x14ac:dyDescent="0.3">
      <c r="B81" s="25"/>
      <c r="C81" s="26"/>
      <c r="D81" s="26"/>
      <c r="E81" s="26"/>
      <c r="F81" s="26"/>
      <c r="G81" s="26"/>
      <c r="H81" s="26"/>
      <c r="I81" s="27"/>
    </row>
    <row r="82" spans="2:9" ht="15.75" thickTop="1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</sheetData>
  <sheetProtection algorithmName="SHA-512" hashValue="dyHmosJO8G7dQeXISjnh3nbcpUWahzGVsGzYdxMut38cfPI3mmaOuf55maguqWuncn4TPlaKC0bMsQ5Tn81XBw==" saltValue="0SVYDLif6+uPyT+LjtrBsQ==" spinCount="100000" sheet="1" formatCells="0" formatRows="0" insertRows="0" deleteRows="0" selectLockedCells="1"/>
  <mergeCells count="63">
    <mergeCell ref="C2:H2"/>
    <mergeCell ref="C45:F45"/>
    <mergeCell ref="C46:F46"/>
    <mergeCell ref="D14:F14"/>
    <mergeCell ref="D15:F15"/>
    <mergeCell ref="F9:H9"/>
    <mergeCell ref="F10:H10"/>
    <mergeCell ref="C40:F40"/>
    <mergeCell ref="C13:H13"/>
    <mergeCell ref="G36:H36"/>
    <mergeCell ref="F3:H3"/>
    <mergeCell ref="D33:F33"/>
    <mergeCell ref="D34:F34"/>
    <mergeCell ref="D19:F19"/>
    <mergeCell ref="F8:H8"/>
    <mergeCell ref="D16:F16"/>
    <mergeCell ref="F4:H4"/>
    <mergeCell ref="F5:H5"/>
    <mergeCell ref="F6:H6"/>
    <mergeCell ref="F7:H7"/>
    <mergeCell ref="G47:H47"/>
    <mergeCell ref="D35:F35"/>
    <mergeCell ref="D28:F28"/>
    <mergeCell ref="D23:F23"/>
    <mergeCell ref="D24:F24"/>
    <mergeCell ref="D25:F25"/>
    <mergeCell ref="C38:H38"/>
    <mergeCell ref="D42:F42"/>
    <mergeCell ref="G42:H42"/>
    <mergeCell ref="C39:F39"/>
    <mergeCell ref="D17:F17"/>
    <mergeCell ref="D18:F18"/>
    <mergeCell ref="D26:F26"/>
    <mergeCell ref="D27:F27"/>
    <mergeCell ref="D36:F36"/>
    <mergeCell ref="D20:F20"/>
    <mergeCell ref="D21:F21"/>
    <mergeCell ref="D22:F22"/>
    <mergeCell ref="C57:F57"/>
    <mergeCell ref="C41:F41"/>
    <mergeCell ref="C44:H44"/>
    <mergeCell ref="D29:F29"/>
    <mergeCell ref="D30:F30"/>
    <mergeCell ref="D31:F31"/>
    <mergeCell ref="D32:F32"/>
    <mergeCell ref="C51:F51"/>
    <mergeCell ref="C49:H49"/>
    <mergeCell ref="K31:L31"/>
    <mergeCell ref="M31:N31"/>
    <mergeCell ref="O31:P31"/>
    <mergeCell ref="G57:H57"/>
    <mergeCell ref="C63:H63"/>
    <mergeCell ref="C50:F50"/>
    <mergeCell ref="C52:F52"/>
    <mergeCell ref="C53:F53"/>
    <mergeCell ref="D54:F54"/>
    <mergeCell ref="G54:H54"/>
    <mergeCell ref="G61:H61"/>
    <mergeCell ref="C61:F61"/>
    <mergeCell ref="C59:H59"/>
    <mergeCell ref="G60:H60"/>
    <mergeCell ref="C60:F60"/>
    <mergeCell ref="C56:H56"/>
  </mergeCells>
  <conditionalFormatting sqref="G15:H34">
    <cfRule type="cellIs" dxfId="50" priority="5" operator="lessThan">
      <formula>59.5</formula>
    </cfRule>
  </conditionalFormatting>
  <conditionalFormatting sqref="G40:G41">
    <cfRule type="cellIs" dxfId="49" priority="4" operator="lessThan">
      <formula>60</formula>
    </cfRule>
  </conditionalFormatting>
  <conditionalFormatting sqref="G46">
    <cfRule type="cellIs" dxfId="48" priority="3" operator="lessThan">
      <formula>59</formula>
    </cfRule>
  </conditionalFormatting>
  <conditionalFormatting sqref="G51:G53">
    <cfRule type="cellIs" dxfId="47" priority="2" operator="lessThan">
      <formula>59.5</formula>
    </cfRule>
  </conditionalFormatting>
  <conditionalFormatting sqref="G60:H60">
    <cfRule type="cellIs" dxfId="46" priority="1" operator="lessThan">
      <formula>59</formula>
    </cfRule>
  </conditionalFormatting>
  <dataValidations xWindow="875" yWindow="521" count="4">
    <dataValidation type="list" allowBlank="1" showInputMessage="1" showErrorMessage="1" sqref="G57:H57" xr:uid="{00000000-0002-0000-0000-000002000000}">
      <formula1>"SILA PILIH,LENGKAP,TIDAK LENGKAP"</formula1>
    </dataValidation>
    <dataValidation type="list" allowBlank="1" showInputMessage="1" showErrorMessage="1" sqref="A2" xr:uid="{00000000-0002-0000-0000-000003000000}">
      <formula1>"LAMA,BARU"</formula1>
    </dataValidation>
    <dataValidation type="decimal" allowBlank="1" showInputMessage="1" showErrorMessage="1" promptTitle="Masukkan markah sebenar" prompt="Sila masukkan markah sebenar/asal perantis" sqref="G15:H34" xr:uid="{00000000-0002-0000-0000-000004000000}">
      <formula1>0</formula1>
      <formula2>100</formula2>
    </dataValidation>
    <dataValidation type="list" allowBlank="1" showInputMessage="1" showErrorMessage="1" sqref="G61:H61" xr:uid="{5A8C62B4-C512-442B-BEAC-043F693F3088}">
      <formula1>"SILA PILIH, TERAMPIL, BELUM TERAMPIL"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89" fitToHeight="2" orientation="portrait" r:id="rId1"/>
  <headerFooter>
    <oddFooter>Page &amp;P of &amp;N</oddFooter>
  </headerFooter>
  <rowBreaks count="1" manualBreakCount="1">
    <brk id="36" min="1" max="8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712E3-2EA4-4110-9A51-A12C369DDA0D}">
  <dimension ref="A1:O104"/>
  <sheetViews>
    <sheetView view="pageBreakPreview" topLeftCell="A28" zoomScaleNormal="100" zoomScaleSheetLayoutView="100" workbookViewId="0">
      <selection activeCell="G43" sqref="G43"/>
    </sheetView>
  </sheetViews>
  <sheetFormatPr defaultColWidth="9.140625" defaultRowHeight="15" x14ac:dyDescent="0.25"/>
  <cols>
    <col min="1" max="1" width="3.42578125" customWidth="1"/>
    <col min="2" max="2" width="3.5703125" customWidth="1"/>
    <col min="3" max="3" width="12.85546875" customWidth="1"/>
    <col min="4" max="4" width="3.7109375" customWidth="1"/>
    <col min="5" max="5" width="18.42578125" customWidth="1"/>
    <col min="6" max="6" width="11.7109375" customWidth="1"/>
    <col min="7" max="10" width="4.28515625" customWidth="1"/>
    <col min="11" max="11" width="10.5703125" customWidth="1"/>
    <col min="12" max="12" width="8.42578125" customWidth="1"/>
    <col min="13" max="13" width="8.7109375" customWidth="1"/>
    <col min="14" max="14" width="4.42578125" customWidth="1"/>
    <col min="15" max="15" width="3.85546875" customWidth="1"/>
  </cols>
  <sheetData>
    <row r="1" spans="1:15" ht="15.75" thickTop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94" t="s">
        <v>158</v>
      </c>
    </row>
    <row r="2" spans="1:15" ht="15.75" x14ac:dyDescent="0.25">
      <c r="A2" s="42"/>
      <c r="B2" s="368" t="s">
        <v>159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44"/>
    </row>
    <row r="3" spans="1:15" ht="9.9499999999999993" customHeight="1" x14ac:dyDescent="0.25">
      <c r="A3" s="42"/>
      <c r="B3" s="115"/>
      <c r="C3" s="115"/>
      <c r="D3" s="115"/>
      <c r="E3" s="115"/>
      <c r="F3" s="115"/>
      <c r="G3" s="43"/>
      <c r="H3" s="43"/>
      <c r="I3" s="43"/>
      <c r="J3" s="43"/>
      <c r="K3" s="43"/>
      <c r="L3" s="43"/>
      <c r="M3" s="43"/>
      <c r="N3" s="43"/>
      <c r="O3" s="44"/>
    </row>
    <row r="4" spans="1:15" x14ac:dyDescent="0.25">
      <c r="A4" s="42"/>
      <c r="B4" s="116" t="s">
        <v>79</v>
      </c>
      <c r="C4" s="102"/>
      <c r="D4" s="102"/>
      <c r="E4" s="102"/>
      <c r="F4" s="102"/>
      <c r="G4" s="43"/>
      <c r="H4" s="43"/>
      <c r="I4" s="43"/>
      <c r="J4" s="43"/>
      <c r="K4" s="43"/>
      <c r="L4" s="43"/>
      <c r="M4" s="43"/>
      <c r="N4" s="43"/>
      <c r="O4" s="44"/>
    </row>
    <row r="5" spans="1:15" ht="9.6" customHeight="1" thickBot="1" x14ac:dyDescent="0.3">
      <c r="A5" s="42"/>
      <c r="B5" s="102"/>
      <c r="C5" s="102"/>
      <c r="D5" s="102"/>
      <c r="E5" s="102"/>
      <c r="F5" s="102"/>
      <c r="G5" s="43"/>
      <c r="H5" s="43"/>
      <c r="I5" s="43"/>
      <c r="J5" s="43"/>
      <c r="K5" s="43"/>
      <c r="L5" s="43"/>
      <c r="M5" s="43"/>
      <c r="N5" s="43"/>
      <c r="O5" s="44"/>
    </row>
    <row r="6" spans="1:15" ht="23.25" customHeight="1" thickBot="1" x14ac:dyDescent="0.3">
      <c r="A6" s="42"/>
      <c r="B6" s="369" t="s">
        <v>80</v>
      </c>
      <c r="C6" s="370"/>
      <c r="D6" s="371"/>
      <c r="E6" s="301"/>
      <c r="F6" s="302"/>
      <c r="G6" s="302"/>
      <c r="H6" s="302"/>
      <c r="I6" s="302"/>
      <c r="J6" s="302"/>
      <c r="K6" s="302"/>
      <c r="L6" s="302"/>
      <c r="M6" s="302"/>
      <c r="N6" s="302"/>
      <c r="O6" s="44"/>
    </row>
    <row r="7" spans="1:15" ht="13.5" customHeight="1" x14ac:dyDescent="0.25">
      <c r="A7" s="42"/>
      <c r="B7" s="372" t="s">
        <v>81</v>
      </c>
      <c r="C7" s="373"/>
      <c r="D7" s="374"/>
      <c r="E7" s="301"/>
      <c r="F7" s="302"/>
      <c r="G7" s="302"/>
      <c r="H7" s="302"/>
      <c r="I7" s="302"/>
      <c r="J7" s="302"/>
      <c r="K7" s="302"/>
      <c r="L7" s="302"/>
      <c r="M7" s="302"/>
      <c r="N7" s="302"/>
      <c r="O7" s="44"/>
    </row>
    <row r="8" spans="1:15" ht="15.75" thickBot="1" x14ac:dyDescent="0.3">
      <c r="A8" s="42"/>
      <c r="B8" s="375" t="s">
        <v>82</v>
      </c>
      <c r="C8" s="376"/>
      <c r="D8" s="377"/>
      <c r="E8" s="301"/>
      <c r="F8" s="302"/>
      <c r="G8" s="302"/>
      <c r="H8" s="302"/>
      <c r="I8" s="302"/>
      <c r="J8" s="302"/>
      <c r="K8" s="302"/>
      <c r="L8" s="302"/>
      <c r="M8" s="302"/>
      <c r="N8" s="302"/>
      <c r="O8" s="44"/>
    </row>
    <row r="9" spans="1:15" ht="26.25" customHeight="1" thickBot="1" x14ac:dyDescent="0.3">
      <c r="A9" s="42"/>
      <c r="B9" s="378" t="s">
        <v>83</v>
      </c>
      <c r="C9" s="379"/>
      <c r="D9" s="380"/>
      <c r="E9" s="313"/>
      <c r="F9" s="314"/>
      <c r="G9" s="314"/>
      <c r="H9" s="314"/>
      <c r="I9" s="314"/>
      <c r="J9" s="381" t="s">
        <v>84</v>
      </c>
      <c r="K9" s="382"/>
      <c r="L9" s="382"/>
      <c r="M9" s="382"/>
      <c r="N9" s="382"/>
      <c r="O9" s="44"/>
    </row>
    <row r="10" spans="1:15" ht="26.25" customHeight="1" thickBot="1" x14ac:dyDescent="0.3">
      <c r="A10" s="42"/>
      <c r="B10" s="378" t="s">
        <v>85</v>
      </c>
      <c r="C10" s="379"/>
      <c r="D10" s="380"/>
      <c r="E10" s="317"/>
      <c r="F10" s="318"/>
      <c r="G10" s="318"/>
      <c r="H10" s="318"/>
      <c r="I10" s="318"/>
      <c r="J10" s="381"/>
      <c r="K10" s="382"/>
      <c r="L10" s="382"/>
      <c r="M10" s="382"/>
      <c r="N10" s="382"/>
      <c r="O10" s="44"/>
    </row>
    <row r="11" spans="1:15" ht="26.25" customHeight="1" thickBot="1" x14ac:dyDescent="0.3">
      <c r="A11" s="42"/>
      <c r="B11" s="378" t="s">
        <v>86</v>
      </c>
      <c r="C11" s="379"/>
      <c r="D11" s="380"/>
      <c r="E11" s="317"/>
      <c r="F11" s="318"/>
      <c r="G11" s="318"/>
      <c r="H11" s="318"/>
      <c r="I11" s="318"/>
      <c r="J11" s="381"/>
      <c r="K11" s="382"/>
      <c r="L11" s="382"/>
      <c r="M11" s="382"/>
      <c r="N11" s="382"/>
      <c r="O11" s="44"/>
    </row>
    <row r="12" spans="1:15" ht="26.25" customHeight="1" thickBot="1" x14ac:dyDescent="0.3">
      <c r="A12" s="42"/>
      <c r="B12" s="378" t="s">
        <v>87</v>
      </c>
      <c r="C12" s="379"/>
      <c r="D12" s="380"/>
      <c r="E12" s="317"/>
      <c r="F12" s="318"/>
      <c r="G12" s="318"/>
      <c r="H12" s="318"/>
      <c r="I12" s="318"/>
      <c r="M12" s="117"/>
      <c r="N12" s="117"/>
      <c r="O12" s="44"/>
    </row>
    <row r="13" spans="1:15" ht="26.25" customHeight="1" thickBot="1" x14ac:dyDescent="0.3">
      <c r="A13" s="42"/>
      <c r="B13" s="378" t="s">
        <v>160</v>
      </c>
      <c r="C13" s="379"/>
      <c r="D13" s="380"/>
      <c r="E13" s="317"/>
      <c r="F13" s="318"/>
      <c r="G13" s="318"/>
      <c r="H13" s="318"/>
      <c r="I13" s="318"/>
      <c r="M13" s="118"/>
      <c r="N13" s="118"/>
      <c r="O13" s="44"/>
    </row>
    <row r="14" spans="1:15" ht="10.5" customHeight="1" x14ac:dyDescent="0.25">
      <c r="A14" s="42"/>
      <c r="B14" s="119"/>
      <c r="C14" s="119"/>
      <c r="D14" s="119"/>
      <c r="E14" s="119"/>
      <c r="F14" s="119"/>
      <c r="G14" s="119"/>
      <c r="H14" s="119"/>
      <c r="I14" s="119"/>
      <c r="J14" t="s">
        <v>89</v>
      </c>
      <c r="K14" s="119"/>
      <c r="L14" s="119"/>
      <c r="M14" s="119"/>
      <c r="N14" s="119"/>
      <c r="O14" s="44"/>
    </row>
    <row r="15" spans="1:15" x14ac:dyDescent="0.25">
      <c r="A15" s="42"/>
      <c r="B15" s="119"/>
      <c r="C15" s="119"/>
      <c r="D15" s="119"/>
      <c r="E15" s="119"/>
      <c r="F15" s="119"/>
      <c r="G15" s="119"/>
      <c r="H15" s="119"/>
      <c r="I15" s="119"/>
      <c r="K15" s="391" t="s">
        <v>90</v>
      </c>
      <c r="L15" s="391"/>
      <c r="M15" s="391"/>
      <c r="N15" s="119"/>
      <c r="O15" s="44"/>
    </row>
    <row r="16" spans="1:15" ht="9.9499999999999993" customHeight="1" x14ac:dyDescent="0.25">
      <c r="A16" s="42"/>
      <c r="B16" s="119"/>
      <c r="C16" s="119"/>
      <c r="D16" s="119"/>
      <c r="E16" s="119"/>
      <c r="F16" s="119"/>
      <c r="G16" s="119"/>
      <c r="H16" s="119"/>
      <c r="I16" s="119"/>
      <c r="K16" s="119"/>
      <c r="L16" s="119"/>
      <c r="M16" s="119"/>
      <c r="N16" s="119"/>
      <c r="O16" s="44"/>
    </row>
    <row r="17" spans="1:15" x14ac:dyDescent="0.25">
      <c r="A17" s="42"/>
      <c r="B17" s="116" t="s">
        <v>161</v>
      </c>
      <c r="C17" s="102"/>
      <c r="D17" s="102"/>
      <c r="E17" s="102"/>
      <c r="F17" s="102"/>
      <c r="G17" s="43"/>
      <c r="H17" s="43"/>
      <c r="I17" s="43"/>
      <c r="J17" s="43"/>
      <c r="N17" s="158"/>
      <c r="O17" s="44"/>
    </row>
    <row r="18" spans="1:15" x14ac:dyDescent="0.25">
      <c r="A18" s="42"/>
      <c r="B18" s="116"/>
      <c r="C18" s="102"/>
      <c r="D18" s="102"/>
      <c r="E18" s="102"/>
      <c r="F18" s="102"/>
      <c r="G18" s="43"/>
      <c r="H18" s="43"/>
      <c r="I18" s="43"/>
      <c r="J18" s="43"/>
      <c r="K18" s="43"/>
      <c r="L18" s="43"/>
      <c r="M18" s="43"/>
      <c r="N18" s="43"/>
      <c r="O18" s="44"/>
    </row>
    <row r="19" spans="1:15" ht="12" customHeight="1" x14ac:dyDescent="0.25">
      <c r="A19" s="42"/>
      <c r="B19" s="121" t="s">
        <v>74</v>
      </c>
      <c r="C19" s="122" t="s">
        <v>162</v>
      </c>
      <c r="D19" s="122"/>
      <c r="E19" s="123"/>
      <c r="F19" s="123"/>
      <c r="G19" s="43"/>
      <c r="H19" s="43"/>
      <c r="I19" s="43"/>
      <c r="J19" s="43"/>
      <c r="K19" s="43"/>
      <c r="L19" s="43"/>
      <c r="M19" s="48">
        <v>800</v>
      </c>
      <c r="N19" s="43"/>
      <c r="O19" s="44"/>
    </row>
    <row r="20" spans="1:15" ht="12" customHeight="1" x14ac:dyDescent="0.25">
      <c r="A20" s="42"/>
      <c r="B20" s="121" t="s">
        <v>75</v>
      </c>
      <c r="C20" s="122" t="s">
        <v>163</v>
      </c>
      <c r="D20" s="122"/>
      <c r="E20" s="123"/>
      <c r="F20" s="123"/>
      <c r="G20" s="43"/>
      <c r="H20" s="43"/>
      <c r="I20" s="43"/>
      <c r="J20" s="43"/>
      <c r="K20" s="43"/>
      <c r="L20" s="43"/>
      <c r="M20" s="48">
        <v>400</v>
      </c>
      <c r="O20" s="44"/>
    </row>
    <row r="21" spans="1:15" ht="12" customHeight="1" x14ac:dyDescent="0.25">
      <c r="A21" s="42"/>
      <c r="B21" s="121" t="s">
        <v>164</v>
      </c>
      <c r="C21" s="122" t="s">
        <v>165</v>
      </c>
      <c r="D21" s="122"/>
      <c r="E21" s="123"/>
      <c r="F21" s="123"/>
      <c r="G21" s="43"/>
      <c r="H21" s="43"/>
      <c r="I21" s="43"/>
      <c r="J21" s="43"/>
      <c r="K21" s="43"/>
      <c r="L21" s="43"/>
      <c r="M21" s="43"/>
      <c r="N21" s="48">
        <v>400</v>
      </c>
      <c r="O21" s="44"/>
    </row>
    <row r="22" spans="1:15" ht="9.9499999999999993" customHeight="1" x14ac:dyDescent="0.25">
      <c r="A22" s="42"/>
      <c r="B22" s="123"/>
      <c r="C22" s="123"/>
      <c r="D22" s="123"/>
      <c r="E22" s="123"/>
      <c r="F22" s="123"/>
      <c r="G22" s="43"/>
      <c r="H22" s="43"/>
      <c r="I22" s="43"/>
      <c r="J22" s="43"/>
      <c r="K22" s="43"/>
      <c r="L22" s="43"/>
      <c r="M22" s="43"/>
      <c r="N22" s="43"/>
      <c r="O22" s="44"/>
    </row>
    <row r="23" spans="1:15" ht="30" customHeight="1" x14ac:dyDescent="0.25">
      <c r="A23" s="42"/>
      <c r="B23" s="278" t="s">
        <v>166</v>
      </c>
      <c r="C23" s="278"/>
      <c r="D23" s="284" t="s">
        <v>167</v>
      </c>
      <c r="E23" s="284"/>
      <c r="F23" s="278" t="s">
        <v>168</v>
      </c>
      <c r="G23" s="284" t="s">
        <v>169</v>
      </c>
      <c r="H23" s="284"/>
      <c r="I23" s="284"/>
      <c r="J23" s="284"/>
      <c r="K23" s="284" t="s">
        <v>170</v>
      </c>
      <c r="L23" s="278" t="s">
        <v>171</v>
      </c>
      <c r="M23" s="284" t="s">
        <v>172</v>
      </c>
      <c r="N23" s="284"/>
      <c r="O23" s="44"/>
    </row>
    <row r="24" spans="1:15" x14ac:dyDescent="0.25">
      <c r="A24" s="42"/>
      <c r="B24" s="279"/>
      <c r="C24" s="279"/>
      <c r="D24" s="284"/>
      <c r="E24" s="284"/>
      <c r="F24" s="278"/>
      <c r="G24" s="125" t="s">
        <v>109</v>
      </c>
      <c r="H24" s="125" t="s">
        <v>110</v>
      </c>
      <c r="I24" s="125" t="s">
        <v>173</v>
      </c>
      <c r="J24" s="125" t="s">
        <v>112</v>
      </c>
      <c r="K24" s="284"/>
      <c r="L24" s="278"/>
      <c r="M24" s="284"/>
      <c r="N24" s="284"/>
      <c r="O24" s="44"/>
    </row>
    <row r="25" spans="1:15" ht="23.25" customHeight="1" x14ac:dyDescent="0.25">
      <c r="A25" s="42"/>
      <c r="B25" s="287" t="s">
        <v>174</v>
      </c>
      <c r="C25" s="286"/>
      <c r="D25" s="126" t="s">
        <v>136</v>
      </c>
      <c r="E25" s="127" t="s">
        <v>137</v>
      </c>
      <c r="F25" s="68">
        <v>10</v>
      </c>
      <c r="G25" s="71">
        <v>4</v>
      </c>
      <c r="H25" s="71">
        <v>4</v>
      </c>
      <c r="I25" s="71">
        <v>4</v>
      </c>
      <c r="J25" s="71">
        <v>4</v>
      </c>
      <c r="K25" s="68">
        <f>F25*(SUM(G25:J25))</f>
        <v>160</v>
      </c>
      <c r="L25" s="385">
        <f>SUM(K25:K29)/$M$19*B29</f>
        <v>44.5</v>
      </c>
      <c r="M25" s="278" t="str">
        <f>IF(AND(SUM(G29:J29)=16,$L$25&gt;=29.5%),"TERAMPIL","BELUM TERAMPIL")</f>
        <v>BELUM TERAMPIL</v>
      </c>
      <c r="N25" s="278"/>
      <c r="O25" s="44"/>
    </row>
    <row r="26" spans="1:15" ht="23.25" customHeight="1" x14ac:dyDescent="0.25">
      <c r="A26" s="42"/>
      <c r="B26" s="383"/>
      <c r="C26" s="384"/>
      <c r="D26" s="126" t="s">
        <v>139</v>
      </c>
      <c r="E26" s="127" t="s">
        <v>140</v>
      </c>
      <c r="F26" s="68">
        <v>6</v>
      </c>
      <c r="G26" s="71">
        <v>4</v>
      </c>
      <c r="H26" s="71">
        <v>4</v>
      </c>
      <c r="I26" s="71">
        <v>4</v>
      </c>
      <c r="J26" s="71">
        <v>4</v>
      </c>
      <c r="K26" s="68">
        <f t="shared" ref="K26:K29" si="0">F26*(SUM(G26:J26))</f>
        <v>96</v>
      </c>
      <c r="L26" s="385"/>
      <c r="M26" s="278"/>
      <c r="N26" s="278"/>
      <c r="O26" s="44"/>
    </row>
    <row r="27" spans="1:15" ht="23.25" customHeight="1" x14ac:dyDescent="0.25">
      <c r="A27" s="42"/>
      <c r="B27" s="383"/>
      <c r="C27" s="384"/>
      <c r="D27" s="126" t="s">
        <v>144</v>
      </c>
      <c r="E27" s="127" t="s">
        <v>145</v>
      </c>
      <c r="F27" s="68">
        <v>4</v>
      </c>
      <c r="G27" s="71">
        <v>4</v>
      </c>
      <c r="H27" s="71">
        <v>4</v>
      </c>
      <c r="I27" s="71">
        <v>4</v>
      </c>
      <c r="J27" s="71">
        <v>4</v>
      </c>
      <c r="K27" s="68">
        <f t="shared" si="0"/>
        <v>64</v>
      </c>
      <c r="L27" s="385"/>
      <c r="M27" s="278"/>
      <c r="N27" s="278"/>
      <c r="O27" s="44"/>
    </row>
    <row r="28" spans="1:15" ht="23.25" customHeight="1" x14ac:dyDescent="0.25">
      <c r="A28" s="42"/>
      <c r="B28" s="383"/>
      <c r="C28" s="384"/>
      <c r="D28" s="126" t="s">
        <v>148</v>
      </c>
      <c r="E28" s="127" t="s">
        <v>149</v>
      </c>
      <c r="F28" s="68">
        <v>8</v>
      </c>
      <c r="G28" s="71">
        <v>4</v>
      </c>
      <c r="H28" s="71">
        <v>4</v>
      </c>
      <c r="I28" s="71">
        <v>4</v>
      </c>
      <c r="J28" s="71">
        <v>4</v>
      </c>
      <c r="K28" s="68">
        <f t="shared" si="0"/>
        <v>128</v>
      </c>
      <c r="L28" s="385"/>
      <c r="M28" s="278"/>
      <c r="N28" s="278"/>
      <c r="O28" s="44"/>
    </row>
    <row r="29" spans="1:15" ht="27.75" customHeight="1" x14ac:dyDescent="0.25">
      <c r="A29" s="42"/>
      <c r="B29" s="128">
        <v>50</v>
      </c>
      <c r="C29" s="129" t="s">
        <v>175</v>
      </c>
      <c r="D29" s="126" t="s">
        <v>152</v>
      </c>
      <c r="E29" s="130" t="s">
        <v>176</v>
      </c>
      <c r="F29" s="68">
        <v>22</v>
      </c>
      <c r="G29" s="71">
        <v>0</v>
      </c>
      <c r="H29" s="71">
        <v>4</v>
      </c>
      <c r="I29" s="71">
        <v>4</v>
      </c>
      <c r="J29" s="71">
        <v>4</v>
      </c>
      <c r="K29" s="68">
        <f t="shared" si="0"/>
        <v>264</v>
      </c>
      <c r="L29" s="385"/>
      <c r="M29" s="278"/>
      <c r="N29" s="278"/>
      <c r="O29" s="44"/>
    </row>
    <row r="30" spans="1:15" ht="23.25" customHeight="1" x14ac:dyDescent="0.25">
      <c r="A30" s="42"/>
      <c r="O30" s="44"/>
    </row>
    <row r="31" spans="1:15" ht="24" customHeight="1" x14ac:dyDescent="0.25">
      <c r="A31" s="42"/>
      <c r="B31" s="278" t="s">
        <v>166</v>
      </c>
      <c r="C31" s="278"/>
      <c r="D31" s="284" t="s">
        <v>167</v>
      </c>
      <c r="E31" s="284"/>
      <c r="F31" s="278" t="s">
        <v>168</v>
      </c>
      <c r="G31" s="284" t="s">
        <v>169</v>
      </c>
      <c r="H31" s="284"/>
      <c r="I31" s="284"/>
      <c r="J31" s="284"/>
      <c r="K31" s="284" t="s">
        <v>170</v>
      </c>
      <c r="L31" s="284" t="s">
        <v>7</v>
      </c>
      <c r="M31" s="284" t="s">
        <v>172</v>
      </c>
      <c r="N31" s="284"/>
      <c r="O31" s="44"/>
    </row>
    <row r="32" spans="1:15" x14ac:dyDescent="0.25">
      <c r="A32" s="42"/>
      <c r="B32" s="279"/>
      <c r="C32" s="279"/>
      <c r="D32" s="284"/>
      <c r="E32" s="284"/>
      <c r="F32" s="278"/>
      <c r="G32" s="125" t="s">
        <v>109</v>
      </c>
      <c r="H32" s="125" t="s">
        <v>110</v>
      </c>
      <c r="I32" s="125" t="s">
        <v>173</v>
      </c>
      <c r="J32" s="125" t="s">
        <v>112</v>
      </c>
      <c r="K32" s="284"/>
      <c r="L32" s="284"/>
      <c r="M32" s="284"/>
      <c r="N32" s="284"/>
      <c r="O32" s="44"/>
    </row>
    <row r="33" spans="1:15" ht="22.5" customHeight="1" x14ac:dyDescent="0.25">
      <c r="A33" s="42"/>
      <c r="B33" s="287" t="s">
        <v>177</v>
      </c>
      <c r="C33" s="286"/>
      <c r="D33" s="131" t="s">
        <v>136</v>
      </c>
      <c r="E33" s="109" t="s">
        <v>138</v>
      </c>
      <c r="F33" s="132">
        <v>8</v>
      </c>
      <c r="G33" s="47">
        <v>4</v>
      </c>
      <c r="H33" s="47">
        <v>4</v>
      </c>
      <c r="I33" s="47">
        <v>4</v>
      </c>
      <c r="J33" s="47">
        <v>4</v>
      </c>
      <c r="K33" s="68">
        <f>F33*(SUM(G33:J33))</f>
        <v>128</v>
      </c>
      <c r="L33" s="385">
        <f>SUM(K33:K36)/$M$20*B36</f>
        <v>22</v>
      </c>
      <c r="M33" s="278" t="str">
        <f>IF(AND(SUM(G34:J34)=16,$L$33&gt;=14.5%),"TERAMPIL","BELUM TERAMPIL")</f>
        <v>BELUM TERAMPIL</v>
      </c>
      <c r="N33" s="278"/>
      <c r="O33" s="44"/>
    </row>
    <row r="34" spans="1:15" ht="22.5" customHeight="1" x14ac:dyDescent="0.25">
      <c r="A34" s="42"/>
      <c r="B34" s="383"/>
      <c r="C34" s="384"/>
      <c r="D34" s="131" t="s">
        <v>139</v>
      </c>
      <c r="E34" s="109" t="s">
        <v>141</v>
      </c>
      <c r="F34" s="132">
        <v>12</v>
      </c>
      <c r="G34" s="47">
        <v>4</v>
      </c>
      <c r="H34" s="47">
        <v>4</v>
      </c>
      <c r="I34" s="47">
        <v>0</v>
      </c>
      <c r="J34" s="47">
        <v>4</v>
      </c>
      <c r="K34" s="68">
        <f t="shared" ref="K34:K36" si="1">F34*(SUM(G34:J34))</f>
        <v>144</v>
      </c>
      <c r="L34" s="385"/>
      <c r="M34" s="278"/>
      <c r="N34" s="278"/>
      <c r="O34" s="44"/>
    </row>
    <row r="35" spans="1:15" ht="22.5" customHeight="1" x14ac:dyDescent="0.25">
      <c r="A35" s="42"/>
      <c r="B35" s="383"/>
      <c r="C35" s="384"/>
      <c r="D35" s="131" t="s">
        <v>144</v>
      </c>
      <c r="E35" s="109" t="s">
        <v>146</v>
      </c>
      <c r="F35" s="132">
        <v>1</v>
      </c>
      <c r="G35" s="47">
        <v>4</v>
      </c>
      <c r="H35" s="47">
        <v>4</v>
      </c>
      <c r="I35" s="47">
        <v>4</v>
      </c>
      <c r="J35" s="47">
        <v>4</v>
      </c>
      <c r="K35" s="68">
        <f t="shared" si="1"/>
        <v>16</v>
      </c>
      <c r="L35" s="385"/>
      <c r="M35" s="278"/>
      <c r="N35" s="278"/>
      <c r="O35" s="44"/>
    </row>
    <row r="36" spans="1:15" ht="22.5" customHeight="1" x14ac:dyDescent="0.25">
      <c r="A36" s="42"/>
      <c r="B36" s="133">
        <v>25</v>
      </c>
      <c r="C36" s="134" t="s">
        <v>175</v>
      </c>
      <c r="D36" s="131" t="s">
        <v>148</v>
      </c>
      <c r="E36" s="109" t="s">
        <v>150</v>
      </c>
      <c r="F36" s="132">
        <v>4</v>
      </c>
      <c r="G36" s="47">
        <v>4</v>
      </c>
      <c r="H36" s="47">
        <v>4</v>
      </c>
      <c r="I36" s="47">
        <v>4</v>
      </c>
      <c r="J36" s="47">
        <v>4</v>
      </c>
      <c r="K36" s="68">
        <f t="shared" si="1"/>
        <v>64</v>
      </c>
      <c r="L36" s="385"/>
      <c r="M36" s="278"/>
      <c r="N36" s="278"/>
      <c r="O36" s="44"/>
    </row>
    <row r="37" spans="1:15" ht="23.25" customHeight="1" x14ac:dyDescent="0.25">
      <c r="A37" s="42"/>
      <c r="O37" s="44"/>
    </row>
    <row r="38" spans="1:15" x14ac:dyDescent="0.25">
      <c r="A38" s="42"/>
      <c r="B38" s="278" t="s">
        <v>166</v>
      </c>
      <c r="C38" s="278"/>
      <c r="D38" s="284" t="s">
        <v>167</v>
      </c>
      <c r="E38" s="284"/>
      <c r="F38" s="278" t="s">
        <v>168</v>
      </c>
      <c r="G38" s="284" t="s">
        <v>169</v>
      </c>
      <c r="H38" s="284"/>
      <c r="I38" s="284"/>
      <c r="J38" s="284"/>
      <c r="K38" s="284" t="s">
        <v>170</v>
      </c>
      <c r="L38" s="284" t="s">
        <v>7</v>
      </c>
      <c r="M38" s="284" t="s">
        <v>172</v>
      </c>
      <c r="N38" s="284"/>
      <c r="O38" s="44"/>
    </row>
    <row r="39" spans="1:15" x14ac:dyDescent="0.25">
      <c r="A39" s="42"/>
      <c r="B39" s="279"/>
      <c r="C39" s="279"/>
      <c r="D39" s="284"/>
      <c r="E39" s="284"/>
      <c r="F39" s="278"/>
      <c r="G39" s="125" t="s">
        <v>109</v>
      </c>
      <c r="H39" s="125" t="s">
        <v>110</v>
      </c>
      <c r="I39" s="125" t="s">
        <v>173</v>
      </c>
      <c r="J39" s="125" t="s">
        <v>112</v>
      </c>
      <c r="K39" s="284"/>
      <c r="L39" s="284"/>
      <c r="M39" s="284"/>
      <c r="N39" s="284"/>
      <c r="O39" s="44"/>
    </row>
    <row r="40" spans="1:15" ht="22.5" customHeight="1" x14ac:dyDescent="0.25">
      <c r="A40" s="42"/>
      <c r="B40" s="287" t="s">
        <v>178</v>
      </c>
      <c r="C40" s="286"/>
      <c r="D40" s="131" t="s">
        <v>136</v>
      </c>
      <c r="E40" s="109" t="s">
        <v>138</v>
      </c>
      <c r="F40" s="132">
        <v>8</v>
      </c>
      <c r="G40" s="47">
        <v>4</v>
      </c>
      <c r="H40" s="47">
        <v>4</v>
      </c>
      <c r="I40" s="47">
        <v>4</v>
      </c>
      <c r="J40" s="47">
        <v>4</v>
      </c>
      <c r="K40" s="68">
        <f>F40*(SUM(G40:J40))</f>
        <v>128</v>
      </c>
      <c r="L40" s="385">
        <f>SUM(K40:K45)/$N$21*B45</f>
        <v>25</v>
      </c>
      <c r="M40" s="278" t="str">
        <f>IF($L$40&gt;=14.5%,"TERAMPIL","BELUM TERAMPIL")</f>
        <v>TERAMPIL</v>
      </c>
      <c r="N40" s="278"/>
      <c r="O40" s="44"/>
    </row>
    <row r="41" spans="1:15" ht="22.5" customHeight="1" x14ac:dyDescent="0.25">
      <c r="A41" s="42"/>
      <c r="B41" s="383"/>
      <c r="C41" s="384"/>
      <c r="D41" s="131" t="s">
        <v>139</v>
      </c>
      <c r="E41" s="109" t="s">
        <v>142</v>
      </c>
      <c r="F41" s="132">
        <v>4</v>
      </c>
      <c r="G41" s="47">
        <v>4</v>
      </c>
      <c r="H41" s="47">
        <v>4</v>
      </c>
      <c r="I41" s="47">
        <v>4</v>
      </c>
      <c r="J41" s="47">
        <v>4</v>
      </c>
      <c r="K41" s="68">
        <f t="shared" ref="K41:K45" si="2">F41*(SUM(G41:J41))</f>
        <v>64</v>
      </c>
      <c r="L41" s="385"/>
      <c r="M41" s="278"/>
      <c r="N41" s="278"/>
      <c r="O41" s="44"/>
    </row>
    <row r="42" spans="1:15" ht="22.5" customHeight="1" x14ac:dyDescent="0.25">
      <c r="A42" s="42"/>
      <c r="B42" s="383"/>
      <c r="C42" s="384"/>
      <c r="D42" s="131" t="s">
        <v>144</v>
      </c>
      <c r="E42" s="109" t="s">
        <v>147</v>
      </c>
      <c r="F42" s="132">
        <v>4</v>
      </c>
      <c r="G42" s="47">
        <v>4</v>
      </c>
      <c r="H42" s="47">
        <v>4</v>
      </c>
      <c r="I42" s="47">
        <v>4</v>
      </c>
      <c r="J42" s="47">
        <v>4</v>
      </c>
      <c r="K42" s="68">
        <f t="shared" si="2"/>
        <v>64</v>
      </c>
      <c r="L42" s="385"/>
      <c r="M42" s="278"/>
      <c r="N42" s="278"/>
      <c r="O42" s="44"/>
    </row>
    <row r="43" spans="1:15" ht="22.5" customHeight="1" x14ac:dyDescent="0.25">
      <c r="A43" s="42"/>
      <c r="B43" s="383"/>
      <c r="C43" s="384"/>
      <c r="D43" s="131" t="s">
        <v>148</v>
      </c>
      <c r="E43" s="109" t="s">
        <v>151</v>
      </c>
      <c r="F43" s="132">
        <v>2</v>
      </c>
      <c r="G43" s="47">
        <v>4</v>
      </c>
      <c r="H43" s="47">
        <v>4</v>
      </c>
      <c r="I43" s="47">
        <v>4</v>
      </c>
      <c r="J43" s="47">
        <v>4</v>
      </c>
      <c r="K43" s="68">
        <f t="shared" si="2"/>
        <v>32</v>
      </c>
      <c r="L43" s="385"/>
      <c r="M43" s="278"/>
      <c r="N43" s="278"/>
      <c r="O43" s="44"/>
    </row>
    <row r="44" spans="1:15" ht="22.5" customHeight="1" x14ac:dyDescent="0.25">
      <c r="A44" s="42"/>
      <c r="B44" s="383"/>
      <c r="C44" s="384"/>
      <c r="D44" s="131" t="s">
        <v>152</v>
      </c>
      <c r="E44" s="109" t="s">
        <v>154</v>
      </c>
      <c r="F44" s="132">
        <v>4</v>
      </c>
      <c r="G44" s="47">
        <v>4</v>
      </c>
      <c r="H44" s="47">
        <v>4</v>
      </c>
      <c r="I44" s="47">
        <v>4</v>
      </c>
      <c r="J44" s="47">
        <v>4</v>
      </c>
      <c r="K44" s="68">
        <f t="shared" si="2"/>
        <v>64</v>
      </c>
      <c r="L44" s="385"/>
      <c r="M44" s="278"/>
      <c r="N44" s="278"/>
      <c r="O44" s="44"/>
    </row>
    <row r="45" spans="1:15" ht="22.5" customHeight="1" x14ac:dyDescent="0.25">
      <c r="A45" s="42"/>
      <c r="B45" s="133">
        <v>25</v>
      </c>
      <c r="C45" s="134" t="s">
        <v>175</v>
      </c>
      <c r="D45" s="131" t="s">
        <v>155</v>
      </c>
      <c r="E45" s="109" t="s">
        <v>156</v>
      </c>
      <c r="F45" s="132">
        <v>3</v>
      </c>
      <c r="G45" s="47">
        <v>4</v>
      </c>
      <c r="H45" s="47">
        <v>4</v>
      </c>
      <c r="I45" s="47">
        <v>4</v>
      </c>
      <c r="J45" s="47">
        <v>4</v>
      </c>
      <c r="K45" s="68">
        <f t="shared" si="2"/>
        <v>48</v>
      </c>
      <c r="L45" s="385"/>
      <c r="M45" s="278"/>
      <c r="N45" s="278"/>
      <c r="O45" s="44"/>
    </row>
    <row r="46" spans="1:15" ht="9.9499999999999993" customHeight="1" thickBot="1" x14ac:dyDescent="0.3">
      <c r="A46" s="42"/>
      <c r="B46" s="145"/>
      <c r="C46" s="145"/>
      <c r="D46" s="145"/>
      <c r="E46" s="145"/>
      <c r="F46" s="145"/>
      <c r="G46" s="149"/>
      <c r="H46" s="149"/>
      <c r="I46" s="43"/>
      <c r="J46" s="43"/>
      <c r="K46" s="43"/>
      <c r="L46" s="43"/>
      <c r="M46" s="43"/>
      <c r="N46" s="43"/>
      <c r="O46" s="44"/>
    </row>
    <row r="47" spans="1:15" ht="9.9499999999999993" customHeight="1" thickTop="1" x14ac:dyDescent="0.25">
      <c r="A47" s="37"/>
      <c r="B47" s="137"/>
      <c r="C47" s="137"/>
      <c r="D47" s="137"/>
      <c r="E47" s="137"/>
      <c r="F47" s="137"/>
      <c r="G47" s="138"/>
      <c r="H47" s="138"/>
      <c r="I47" s="38"/>
      <c r="J47" s="38"/>
      <c r="K47" s="38"/>
      <c r="L47" s="38"/>
      <c r="M47" s="38"/>
      <c r="N47" s="38"/>
      <c r="O47" s="41"/>
    </row>
    <row r="48" spans="1:15" ht="9.9499999999999993" customHeight="1" thickBot="1" x14ac:dyDescent="0.3">
      <c r="A48" s="42"/>
      <c r="B48" s="145"/>
      <c r="C48" s="145"/>
      <c r="D48" s="145"/>
      <c r="E48" s="145"/>
      <c r="F48" s="145"/>
      <c r="G48" s="149"/>
      <c r="H48" s="149"/>
      <c r="I48" s="43"/>
      <c r="J48" s="43"/>
      <c r="K48" s="43"/>
      <c r="L48" s="43"/>
      <c r="M48" s="43"/>
      <c r="N48" s="43"/>
      <c r="O48" s="44"/>
    </row>
    <row r="49" spans="1:15" ht="16.5" customHeight="1" x14ac:dyDescent="0.25">
      <c r="A49" s="42"/>
      <c r="B49" s="139" t="s">
        <v>179</v>
      </c>
      <c r="C49" s="140"/>
      <c r="D49" s="140"/>
      <c r="E49" s="140"/>
      <c r="F49" s="140"/>
      <c r="G49" s="141"/>
      <c r="H49" s="141"/>
      <c r="I49" s="142"/>
      <c r="J49" s="142"/>
      <c r="K49" s="142"/>
      <c r="L49" s="142"/>
      <c r="M49" s="142"/>
      <c r="N49" s="143"/>
      <c r="O49" s="44"/>
    </row>
    <row r="50" spans="1:15" ht="9.9499999999999993" customHeight="1" x14ac:dyDescent="0.25">
      <c r="A50" s="42"/>
      <c r="B50" s="144"/>
      <c r="C50" s="145"/>
      <c r="D50" s="145"/>
      <c r="E50" s="145"/>
      <c r="F50" s="145"/>
      <c r="G50" s="149"/>
      <c r="H50" s="149"/>
      <c r="I50" s="43"/>
      <c r="J50" s="43"/>
      <c r="K50" s="43"/>
      <c r="L50" s="43"/>
      <c r="M50" s="43"/>
      <c r="N50" s="147"/>
      <c r="O50" s="44"/>
    </row>
    <row r="51" spans="1:15" ht="23.1" customHeight="1" x14ac:dyDescent="0.25">
      <c r="A51" s="42"/>
      <c r="B51" s="144"/>
      <c r="C51" s="148" t="s">
        <v>180</v>
      </c>
      <c r="D51" s="386">
        <f>SUM(L25,L33,L40)</f>
        <v>91.5</v>
      </c>
      <c r="E51" s="386"/>
      <c r="F51" s="145"/>
      <c r="G51" s="387" t="s">
        <v>22</v>
      </c>
      <c r="H51" s="387"/>
      <c r="I51" s="387"/>
      <c r="J51" s="387"/>
      <c r="K51" s="388" t="str">
        <f>IF(AND($M$25="TERAMPIL",$M$33="TERAMPIL",$M$40="TERAMPIL"),"TERAMPIL","BELUM TERAMPIL")</f>
        <v>BELUM TERAMPIL</v>
      </c>
      <c r="L51" s="389"/>
      <c r="M51" s="390"/>
      <c r="N51" s="150"/>
      <c r="O51" s="44"/>
    </row>
    <row r="52" spans="1:15" ht="9.9499999999999993" customHeight="1" thickBot="1" x14ac:dyDescent="0.3">
      <c r="A52" s="42"/>
      <c r="B52" s="151"/>
      <c r="C52" s="152"/>
      <c r="D52" s="152"/>
      <c r="E52" s="152"/>
      <c r="F52" s="152"/>
      <c r="G52" s="153"/>
      <c r="H52" s="153"/>
      <c r="I52" s="154"/>
      <c r="J52" s="154"/>
      <c r="K52" s="154"/>
      <c r="L52" s="154"/>
      <c r="M52" s="154"/>
      <c r="N52" s="155"/>
      <c r="O52" s="44"/>
    </row>
    <row r="53" spans="1:15" ht="9.9499999999999993" customHeight="1" x14ac:dyDescent="0.25">
      <c r="A53" s="42"/>
      <c r="B53" s="145"/>
      <c r="C53" s="145"/>
      <c r="D53" s="145"/>
      <c r="E53" s="145"/>
      <c r="F53" s="145"/>
      <c r="G53" s="149"/>
      <c r="H53" s="149"/>
      <c r="I53" s="43"/>
      <c r="J53" s="43"/>
      <c r="K53" s="43"/>
      <c r="L53" s="43"/>
      <c r="M53" s="43"/>
      <c r="N53" s="43"/>
      <c r="O53" s="44"/>
    </row>
    <row r="54" spans="1:15" ht="15.75" x14ac:dyDescent="0.25">
      <c r="A54" s="42"/>
      <c r="B54" s="116" t="s">
        <v>181</v>
      </c>
      <c r="C54" s="156"/>
      <c r="D54" s="156"/>
      <c r="E54" s="156"/>
      <c r="F54" s="156"/>
      <c r="G54" s="43"/>
      <c r="H54" s="43"/>
      <c r="I54" s="43"/>
      <c r="J54" s="43"/>
      <c r="K54" s="43"/>
      <c r="L54" s="43"/>
      <c r="M54" s="43"/>
      <c r="N54" s="43"/>
      <c r="O54" s="44"/>
    </row>
    <row r="55" spans="1:15" ht="9.9499999999999993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4"/>
    </row>
    <row r="56" spans="1:15" ht="9.9499999999999993" customHeight="1" x14ac:dyDescent="0.25">
      <c r="A56" s="42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4"/>
    </row>
    <row r="57" spans="1:15" ht="9.9499999999999993" customHeight="1" x14ac:dyDescent="0.25">
      <c r="A57" s="42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4"/>
    </row>
    <row r="58" spans="1:15" ht="9.9499999999999993" customHeight="1" x14ac:dyDescent="0.25">
      <c r="A58" s="42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4"/>
    </row>
    <row r="59" spans="1:15" x14ac:dyDescent="0.25">
      <c r="A59" s="42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4"/>
    </row>
    <row r="60" spans="1:15" x14ac:dyDescent="0.25">
      <c r="A60" s="42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4"/>
    </row>
    <row r="61" spans="1:15" x14ac:dyDescent="0.25">
      <c r="A61" s="42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4"/>
    </row>
    <row r="62" spans="1:15" ht="15.75" thickBot="1" x14ac:dyDescent="0.3">
      <c r="A62" s="42"/>
      <c r="B62" s="157"/>
      <c r="C62" s="157"/>
      <c r="D62" s="157"/>
      <c r="E62" s="157"/>
      <c r="F62" s="43"/>
      <c r="G62" s="43"/>
      <c r="H62" s="157"/>
      <c r="I62" s="157"/>
      <c r="J62" s="157"/>
      <c r="K62" s="157"/>
      <c r="L62" s="157"/>
      <c r="M62" s="157"/>
      <c r="N62" s="43"/>
      <c r="O62" s="44"/>
    </row>
    <row r="63" spans="1:15" x14ac:dyDescent="0.25">
      <c r="A63" s="42"/>
      <c r="B63" s="43" t="s">
        <v>100</v>
      </c>
      <c r="C63" s="43"/>
      <c r="D63" s="43"/>
      <c r="E63" s="43"/>
      <c r="F63" s="43"/>
      <c r="G63" s="43"/>
      <c r="H63" s="43" t="s">
        <v>101</v>
      </c>
      <c r="I63" s="43"/>
      <c r="J63" s="43"/>
      <c r="K63" s="43"/>
      <c r="L63" s="43"/>
      <c r="M63" s="43"/>
      <c r="N63" s="43"/>
      <c r="O63" s="44"/>
    </row>
    <row r="64" spans="1:15" x14ac:dyDescent="0.25">
      <c r="A64" s="42"/>
      <c r="B64" s="269"/>
      <c r="C64" s="269"/>
      <c r="D64" s="269"/>
      <c r="E64" s="269"/>
      <c r="F64" s="120"/>
      <c r="G64" s="43"/>
      <c r="H64" s="269"/>
      <c r="I64" s="269"/>
      <c r="J64" s="269"/>
      <c r="K64" s="269"/>
      <c r="L64" s="269"/>
      <c r="M64" s="269"/>
      <c r="N64" s="43"/>
      <c r="O64" s="44"/>
    </row>
    <row r="65" spans="1:15" x14ac:dyDescent="0.25">
      <c r="A65" s="42"/>
      <c r="B65" s="43" t="s">
        <v>102</v>
      </c>
      <c r="C65" s="43"/>
      <c r="D65" s="43"/>
      <c r="E65" s="43"/>
      <c r="F65" s="43"/>
      <c r="G65" s="43"/>
      <c r="H65" s="43" t="s">
        <v>103</v>
      </c>
      <c r="I65" s="43"/>
      <c r="J65" s="43"/>
      <c r="K65" s="43"/>
      <c r="L65" s="43"/>
      <c r="M65" s="43"/>
      <c r="N65" s="43"/>
      <c r="O65" s="44"/>
    </row>
    <row r="66" spans="1:15" x14ac:dyDescent="0.25">
      <c r="A66" s="42"/>
      <c r="B66" s="269"/>
      <c r="C66" s="269"/>
      <c r="D66" s="269"/>
      <c r="E66" s="269"/>
      <c r="F66" s="120"/>
      <c r="G66" s="43"/>
      <c r="H66" s="269"/>
      <c r="I66" s="269"/>
      <c r="J66" s="269"/>
      <c r="K66" s="269"/>
      <c r="L66" s="269"/>
      <c r="M66" s="269"/>
      <c r="N66" s="43"/>
      <c r="O66" s="44"/>
    </row>
    <row r="67" spans="1:15" x14ac:dyDescent="0.25">
      <c r="A67" s="42"/>
      <c r="B67" s="48" t="s">
        <v>19</v>
      </c>
      <c r="C67" s="120"/>
      <c r="D67" s="120"/>
      <c r="E67" s="120"/>
      <c r="F67" s="120"/>
      <c r="G67" s="43"/>
      <c r="H67" s="48" t="s">
        <v>19</v>
      </c>
      <c r="I67" s="120"/>
      <c r="J67" s="120"/>
      <c r="K67" s="43"/>
      <c r="L67" s="43"/>
      <c r="M67" s="43"/>
      <c r="N67" s="43"/>
      <c r="O67" s="44"/>
    </row>
    <row r="68" spans="1:15" x14ac:dyDescent="0.25">
      <c r="A68" s="42"/>
      <c r="B68" s="269"/>
      <c r="C68" s="269"/>
      <c r="D68" s="269"/>
      <c r="E68" s="269"/>
      <c r="F68" s="120"/>
      <c r="G68" s="43"/>
      <c r="H68" s="269"/>
      <c r="I68" s="269"/>
      <c r="J68" s="269"/>
      <c r="K68" s="269"/>
      <c r="L68" s="269"/>
      <c r="M68" s="269"/>
      <c r="N68" s="43"/>
      <c r="O68" s="44"/>
    </row>
    <row r="69" spans="1:15" x14ac:dyDescent="0.25">
      <c r="A69" s="42"/>
      <c r="B69" s="43" t="s">
        <v>104</v>
      </c>
      <c r="C69" s="43"/>
      <c r="D69" s="43"/>
      <c r="E69" s="43"/>
      <c r="F69" s="43"/>
      <c r="G69" s="43"/>
      <c r="H69" s="43" t="s">
        <v>104</v>
      </c>
      <c r="I69" s="43"/>
      <c r="J69" s="43"/>
      <c r="K69" s="43"/>
      <c r="L69" s="43"/>
      <c r="M69" s="43"/>
      <c r="N69" s="43"/>
      <c r="O69" s="44"/>
    </row>
    <row r="70" spans="1:15" x14ac:dyDescent="0.25">
      <c r="A70" s="42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4"/>
    </row>
    <row r="71" spans="1:15" x14ac:dyDescent="0.25">
      <c r="A71" s="42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4"/>
    </row>
    <row r="72" spans="1:15" x14ac:dyDescent="0.25">
      <c r="A72" s="42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4"/>
    </row>
    <row r="73" spans="1:15" x14ac:dyDescent="0.25">
      <c r="A73" s="42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4"/>
    </row>
    <row r="74" spans="1:15" x14ac:dyDescent="0.25">
      <c r="A74" s="42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4"/>
    </row>
    <row r="75" spans="1:15" x14ac:dyDescent="0.25">
      <c r="A75" s="42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4"/>
    </row>
    <row r="76" spans="1:15" x14ac:dyDescent="0.25">
      <c r="A76" s="42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4"/>
    </row>
    <row r="77" spans="1:15" x14ac:dyDescent="0.25">
      <c r="A77" s="42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4"/>
    </row>
    <row r="78" spans="1:15" x14ac:dyDescent="0.25">
      <c r="A78" s="4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4"/>
    </row>
    <row r="79" spans="1:15" x14ac:dyDescent="0.25">
      <c r="A79" s="42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4"/>
    </row>
    <row r="80" spans="1:15" x14ac:dyDescent="0.25">
      <c r="A80" s="42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4"/>
    </row>
    <row r="81" spans="1:15" x14ac:dyDescent="0.25">
      <c r="A81" s="42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4"/>
    </row>
    <row r="82" spans="1:15" x14ac:dyDescent="0.25">
      <c r="A82" s="42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4"/>
    </row>
    <row r="83" spans="1:15" x14ac:dyDescent="0.25">
      <c r="A83" s="42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4"/>
    </row>
    <row r="84" spans="1:15" ht="15.75" thickBot="1" x14ac:dyDescent="0.3">
      <c r="A84" s="42"/>
      <c r="B84" s="157"/>
      <c r="C84" s="157"/>
      <c r="D84" s="157"/>
      <c r="E84" s="157"/>
      <c r="F84" s="43"/>
      <c r="G84" s="43"/>
      <c r="H84" s="157"/>
      <c r="I84" s="157"/>
      <c r="J84" s="157"/>
      <c r="K84" s="157"/>
      <c r="L84" s="157"/>
      <c r="M84" s="157"/>
      <c r="N84" s="43"/>
      <c r="O84" s="44"/>
    </row>
    <row r="85" spans="1:15" x14ac:dyDescent="0.25">
      <c r="A85" s="42"/>
      <c r="B85" s="43" t="s">
        <v>105</v>
      </c>
      <c r="C85" s="43"/>
      <c r="D85" s="43"/>
      <c r="E85" s="43"/>
      <c r="F85" s="43"/>
      <c r="G85" s="43"/>
      <c r="H85" s="43" t="s">
        <v>106</v>
      </c>
      <c r="I85" s="43"/>
      <c r="J85" s="43"/>
      <c r="K85" s="43"/>
      <c r="L85" s="43"/>
      <c r="M85" s="43"/>
      <c r="N85" s="43"/>
      <c r="O85" s="44"/>
    </row>
    <row r="86" spans="1:15" x14ac:dyDescent="0.25">
      <c r="A86" s="42"/>
      <c r="B86" s="269"/>
      <c r="C86" s="269"/>
      <c r="D86" s="269"/>
      <c r="E86" s="269"/>
      <c r="F86" s="43"/>
      <c r="G86" s="43"/>
      <c r="H86" s="269"/>
      <c r="I86" s="269"/>
      <c r="J86" s="269"/>
      <c r="K86" s="269"/>
      <c r="L86" s="269"/>
      <c r="M86" s="269"/>
      <c r="N86" s="43"/>
      <c r="O86" s="44"/>
    </row>
    <row r="87" spans="1:15" x14ac:dyDescent="0.25">
      <c r="A87" s="42"/>
      <c r="B87" s="43" t="s">
        <v>103</v>
      </c>
      <c r="C87" s="43"/>
      <c r="D87" s="43"/>
      <c r="E87" s="43"/>
      <c r="F87" s="43"/>
      <c r="G87" s="43"/>
      <c r="H87" s="43" t="s">
        <v>103</v>
      </c>
      <c r="I87" s="43"/>
      <c r="J87" s="43"/>
      <c r="K87" s="43"/>
      <c r="L87" s="43"/>
      <c r="M87" s="43"/>
      <c r="N87" s="43"/>
      <c r="O87" s="44"/>
    </row>
    <row r="88" spans="1:15" x14ac:dyDescent="0.25">
      <c r="A88" s="42"/>
      <c r="B88" s="269"/>
      <c r="C88" s="269"/>
      <c r="D88" s="269"/>
      <c r="E88" s="269"/>
      <c r="F88" s="43"/>
      <c r="G88" s="43"/>
      <c r="H88" s="269"/>
      <c r="I88" s="269"/>
      <c r="J88" s="269"/>
      <c r="K88" s="269"/>
      <c r="L88" s="269"/>
      <c r="M88" s="269"/>
      <c r="N88" s="43"/>
      <c r="O88" s="44"/>
    </row>
    <row r="89" spans="1:15" x14ac:dyDescent="0.25">
      <c r="A89" s="42"/>
      <c r="B89" s="43" t="s">
        <v>19</v>
      </c>
      <c r="C89" s="43"/>
      <c r="D89" s="43"/>
      <c r="E89" s="43"/>
      <c r="F89" s="43"/>
      <c r="G89" s="43"/>
      <c r="H89" s="43" t="s">
        <v>19</v>
      </c>
      <c r="I89" s="43"/>
      <c r="J89" s="43"/>
      <c r="K89" s="43"/>
      <c r="L89" s="43"/>
      <c r="M89" s="43"/>
      <c r="N89" s="43"/>
      <c r="O89" s="44"/>
    </row>
    <row r="90" spans="1:15" x14ac:dyDescent="0.25">
      <c r="A90" s="42"/>
      <c r="B90" s="269"/>
      <c r="C90" s="269"/>
      <c r="D90" s="269"/>
      <c r="E90" s="269"/>
      <c r="F90" s="43"/>
      <c r="G90" s="43"/>
      <c r="H90" s="269"/>
      <c r="I90" s="269"/>
      <c r="J90" s="269"/>
      <c r="K90" s="269"/>
      <c r="L90" s="269"/>
      <c r="M90" s="269"/>
      <c r="N90" s="43"/>
      <c r="O90" s="44"/>
    </row>
    <row r="91" spans="1:15" x14ac:dyDescent="0.25">
      <c r="A91" s="42"/>
      <c r="B91" s="43" t="s">
        <v>104</v>
      </c>
      <c r="C91" s="43"/>
      <c r="D91" s="43"/>
      <c r="E91" s="43"/>
      <c r="F91" s="43"/>
      <c r="G91" s="43"/>
      <c r="H91" s="43" t="s">
        <v>104</v>
      </c>
      <c r="I91" s="43"/>
      <c r="J91" s="43"/>
      <c r="K91" s="43"/>
      <c r="L91" s="43"/>
      <c r="M91" s="43"/>
      <c r="N91" s="43"/>
      <c r="O91" s="44"/>
    </row>
    <row r="92" spans="1:15" x14ac:dyDescent="0.25">
      <c r="A92" s="42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4"/>
    </row>
    <row r="93" spans="1:15" x14ac:dyDescent="0.25">
      <c r="A93" s="42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4"/>
    </row>
    <row r="94" spans="1:15" x14ac:dyDescent="0.25">
      <c r="A94" s="42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4"/>
    </row>
    <row r="95" spans="1:15" x14ac:dyDescent="0.25">
      <c r="A95" s="42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4"/>
    </row>
    <row r="96" spans="1:15" x14ac:dyDescent="0.25">
      <c r="A96" s="42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4"/>
    </row>
    <row r="97" spans="1:15" x14ac:dyDescent="0.25">
      <c r="A97" s="42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4"/>
    </row>
    <row r="98" spans="1:15" x14ac:dyDescent="0.25">
      <c r="A98" s="42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4"/>
    </row>
    <row r="99" spans="1:15" x14ac:dyDescent="0.25">
      <c r="A99" s="42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4"/>
    </row>
    <row r="100" spans="1:15" x14ac:dyDescent="0.25">
      <c r="A100" s="42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4"/>
    </row>
    <row r="101" spans="1:15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4"/>
    </row>
    <row r="102" spans="1:15" x14ac:dyDescent="0.25">
      <c r="A102" s="42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4"/>
    </row>
    <row r="103" spans="1:15" ht="15.75" thickBot="1" x14ac:dyDescent="0.3">
      <c r="A103" s="52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5"/>
    </row>
    <row r="104" spans="1:15" ht="15.75" thickTop="1" x14ac:dyDescent="0.25"/>
  </sheetData>
  <sheetProtection algorithmName="SHA-512" hashValue="HXddooM1qFjHXJj3oeZkO1xdJVeGYsKjRGcj9cmXECuic+N9toJyWPOJq5EtVQBGSv/8BsiAy4+wBQXlHC/HLg==" saltValue="BlcH3//1Ixf4N21SG6FB9g==" spinCount="100000" sheet="1" selectLockedCells="1"/>
  <mergeCells count="63">
    <mergeCell ref="B2:N2"/>
    <mergeCell ref="B6:D6"/>
    <mergeCell ref="E6:N6"/>
    <mergeCell ref="B7:D7"/>
    <mergeCell ref="E7:N8"/>
    <mergeCell ref="B8:D8"/>
    <mergeCell ref="B9:D9"/>
    <mergeCell ref="E9:I9"/>
    <mergeCell ref="J9:N11"/>
    <mergeCell ref="B10:D10"/>
    <mergeCell ref="E10:I10"/>
    <mergeCell ref="B11:D11"/>
    <mergeCell ref="E11:I1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B40:C44"/>
    <mergeCell ref="L40:L45"/>
    <mergeCell ref="M40:N45"/>
    <mergeCell ref="B64:E64"/>
    <mergeCell ref="H64:M64"/>
    <mergeCell ref="D51:E51"/>
    <mergeCell ref="G51:J51"/>
    <mergeCell ref="K51:M51"/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</mergeCells>
  <dataValidations count="2">
    <dataValidation type="whole" allowBlank="1" showInputMessage="1" showErrorMessage="1" sqref="G25:J28 G35:J36 G33:J33 G40:J45" xr:uid="{E4FB7794-3D6C-4114-80BD-C0AAACFD6BE1}">
      <formula1>0</formula1>
      <formula2>4</formula2>
    </dataValidation>
    <dataValidation type="list" allowBlank="1" showInputMessage="1" showErrorMessage="1" sqref="G29:J29 G34:J34" xr:uid="{BD12D437-2559-4323-A54B-F13ECBF37D56}">
      <formula1>"0,4"</formula1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8C1EF-3824-4BC0-863C-3154826717DB}">
  <dimension ref="A1:O104"/>
  <sheetViews>
    <sheetView view="pageBreakPreview" topLeftCell="A46" zoomScaleNormal="100" zoomScaleSheetLayoutView="100" workbookViewId="0">
      <selection activeCell="B64" sqref="B64:E64"/>
    </sheetView>
  </sheetViews>
  <sheetFormatPr defaultColWidth="9.140625" defaultRowHeight="15" x14ac:dyDescent="0.25"/>
  <cols>
    <col min="1" max="1" width="3.42578125" customWidth="1"/>
    <col min="2" max="2" width="3.5703125" customWidth="1"/>
    <col min="3" max="3" width="12.85546875" customWidth="1"/>
    <col min="4" max="4" width="3.7109375" customWidth="1"/>
    <col min="5" max="5" width="18.42578125" customWidth="1"/>
    <col min="6" max="6" width="11.7109375" customWidth="1"/>
    <col min="7" max="10" width="4.28515625" customWidth="1"/>
    <col min="11" max="11" width="10.5703125" customWidth="1"/>
    <col min="12" max="12" width="8.42578125" customWidth="1"/>
    <col min="13" max="13" width="8.7109375" customWidth="1"/>
    <col min="14" max="14" width="4.42578125" customWidth="1"/>
    <col min="15" max="15" width="3.85546875" customWidth="1"/>
  </cols>
  <sheetData>
    <row r="1" spans="1:15" ht="15.75" thickTop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94" t="s">
        <v>158</v>
      </c>
    </row>
    <row r="2" spans="1:15" ht="15.75" x14ac:dyDescent="0.25">
      <c r="A2" s="42"/>
      <c r="B2" s="368" t="s">
        <v>159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44"/>
    </row>
    <row r="3" spans="1:15" ht="9.9499999999999993" customHeight="1" x14ac:dyDescent="0.25">
      <c r="A3" s="42"/>
      <c r="B3" s="115"/>
      <c r="C3" s="115"/>
      <c r="D3" s="115"/>
      <c r="E3" s="115"/>
      <c r="F3" s="115"/>
      <c r="G3" s="43"/>
      <c r="H3" s="43"/>
      <c r="I3" s="43"/>
      <c r="J3" s="43"/>
      <c r="K3" s="43"/>
      <c r="L3" s="43"/>
      <c r="M3" s="43"/>
      <c r="N3" s="43"/>
      <c r="O3" s="44"/>
    </row>
    <row r="4" spans="1:15" x14ac:dyDescent="0.25">
      <c r="A4" s="42"/>
      <c r="B4" s="116" t="s">
        <v>79</v>
      </c>
      <c r="C4" s="102"/>
      <c r="D4" s="102"/>
      <c r="E4" s="102"/>
      <c r="F4" s="102"/>
      <c r="G4" s="43"/>
      <c r="H4" s="43"/>
      <c r="I4" s="43"/>
      <c r="J4" s="43"/>
      <c r="K4" s="43"/>
      <c r="L4" s="43"/>
      <c r="M4" s="43"/>
      <c r="N4" s="43"/>
      <c r="O4" s="44"/>
    </row>
    <row r="5" spans="1:15" ht="9.6" customHeight="1" thickBot="1" x14ac:dyDescent="0.3">
      <c r="A5" s="42"/>
      <c r="B5" s="102"/>
      <c r="C5" s="102"/>
      <c r="D5" s="102"/>
      <c r="E5" s="102"/>
      <c r="F5" s="102"/>
      <c r="G5" s="43"/>
      <c r="H5" s="43"/>
      <c r="I5" s="43"/>
      <c r="J5" s="43"/>
      <c r="K5" s="43"/>
      <c r="L5" s="43"/>
      <c r="M5" s="43"/>
      <c r="N5" s="43"/>
      <c r="O5" s="44"/>
    </row>
    <row r="6" spans="1:15" ht="23.25" customHeight="1" thickBot="1" x14ac:dyDescent="0.3">
      <c r="A6" s="42"/>
      <c r="B6" s="369" t="s">
        <v>80</v>
      </c>
      <c r="C6" s="370"/>
      <c r="D6" s="371"/>
      <c r="E6" s="301"/>
      <c r="F6" s="302"/>
      <c r="G6" s="302"/>
      <c r="H6" s="302"/>
      <c r="I6" s="302"/>
      <c r="J6" s="302"/>
      <c r="K6" s="302"/>
      <c r="L6" s="302"/>
      <c r="M6" s="302"/>
      <c r="N6" s="302"/>
      <c r="O6" s="44"/>
    </row>
    <row r="7" spans="1:15" ht="13.5" customHeight="1" x14ac:dyDescent="0.25">
      <c r="A7" s="42"/>
      <c r="B7" s="372" t="s">
        <v>81</v>
      </c>
      <c r="C7" s="373"/>
      <c r="D7" s="374"/>
      <c r="E7" s="301"/>
      <c r="F7" s="302"/>
      <c r="G7" s="302"/>
      <c r="H7" s="302"/>
      <c r="I7" s="302"/>
      <c r="J7" s="302"/>
      <c r="K7" s="302"/>
      <c r="L7" s="302"/>
      <c r="M7" s="302"/>
      <c r="N7" s="302"/>
      <c r="O7" s="44"/>
    </row>
    <row r="8" spans="1:15" ht="15.75" thickBot="1" x14ac:dyDescent="0.3">
      <c r="A8" s="42"/>
      <c r="B8" s="375" t="s">
        <v>82</v>
      </c>
      <c r="C8" s="376"/>
      <c r="D8" s="377"/>
      <c r="E8" s="301"/>
      <c r="F8" s="302"/>
      <c r="G8" s="302"/>
      <c r="H8" s="302"/>
      <c r="I8" s="302"/>
      <c r="J8" s="302"/>
      <c r="K8" s="302"/>
      <c r="L8" s="302"/>
      <c r="M8" s="302"/>
      <c r="N8" s="302"/>
      <c r="O8" s="44"/>
    </row>
    <row r="9" spans="1:15" ht="26.25" customHeight="1" thickBot="1" x14ac:dyDescent="0.3">
      <c r="A9" s="42"/>
      <c r="B9" s="378" t="s">
        <v>83</v>
      </c>
      <c r="C9" s="379"/>
      <c r="D9" s="380"/>
      <c r="E9" s="313"/>
      <c r="F9" s="314"/>
      <c r="G9" s="314"/>
      <c r="H9" s="314"/>
      <c r="I9" s="314"/>
      <c r="J9" s="381" t="s">
        <v>84</v>
      </c>
      <c r="K9" s="382"/>
      <c r="L9" s="382"/>
      <c r="M9" s="382"/>
      <c r="N9" s="382"/>
      <c r="O9" s="44"/>
    </row>
    <row r="10" spans="1:15" ht="26.25" customHeight="1" thickBot="1" x14ac:dyDescent="0.3">
      <c r="A10" s="42"/>
      <c r="B10" s="378" t="s">
        <v>85</v>
      </c>
      <c r="C10" s="379"/>
      <c r="D10" s="380"/>
      <c r="E10" s="317"/>
      <c r="F10" s="318"/>
      <c r="G10" s="318"/>
      <c r="H10" s="318"/>
      <c r="I10" s="318"/>
      <c r="J10" s="381"/>
      <c r="K10" s="382"/>
      <c r="L10" s="382"/>
      <c r="M10" s="382"/>
      <c r="N10" s="382"/>
      <c r="O10" s="44"/>
    </row>
    <row r="11" spans="1:15" ht="26.25" customHeight="1" thickBot="1" x14ac:dyDescent="0.3">
      <c r="A11" s="42"/>
      <c r="B11" s="378" t="s">
        <v>86</v>
      </c>
      <c r="C11" s="379"/>
      <c r="D11" s="380"/>
      <c r="E11" s="317"/>
      <c r="F11" s="318"/>
      <c r="G11" s="318"/>
      <c r="H11" s="318"/>
      <c r="I11" s="318"/>
      <c r="J11" s="381"/>
      <c r="K11" s="382"/>
      <c r="L11" s="382"/>
      <c r="M11" s="382"/>
      <c r="N11" s="382"/>
      <c r="O11" s="44"/>
    </row>
    <row r="12" spans="1:15" ht="26.25" customHeight="1" thickBot="1" x14ac:dyDescent="0.3">
      <c r="A12" s="42"/>
      <c r="B12" s="378" t="s">
        <v>87</v>
      </c>
      <c r="C12" s="379"/>
      <c r="D12" s="380"/>
      <c r="E12" s="317"/>
      <c r="F12" s="318"/>
      <c r="G12" s="318"/>
      <c r="H12" s="318"/>
      <c r="I12" s="318"/>
      <c r="M12" s="117"/>
      <c r="N12" s="117"/>
      <c r="O12" s="44"/>
    </row>
    <row r="13" spans="1:15" ht="26.25" customHeight="1" thickBot="1" x14ac:dyDescent="0.3">
      <c r="A13" s="42"/>
      <c r="B13" s="378" t="s">
        <v>160</v>
      </c>
      <c r="C13" s="379"/>
      <c r="D13" s="380"/>
      <c r="E13" s="317"/>
      <c r="F13" s="318"/>
      <c r="G13" s="318"/>
      <c r="H13" s="318"/>
      <c r="I13" s="318"/>
      <c r="M13" s="118"/>
      <c r="N13" s="118"/>
      <c r="O13" s="44"/>
    </row>
    <row r="14" spans="1:15" ht="10.5" customHeight="1" x14ac:dyDescent="0.25">
      <c r="A14" s="42"/>
      <c r="B14" s="119"/>
      <c r="C14" s="119"/>
      <c r="D14" s="119"/>
      <c r="E14" s="119"/>
      <c r="F14" s="119"/>
      <c r="G14" s="119"/>
      <c r="H14" s="119"/>
      <c r="I14" s="119"/>
      <c r="J14" t="s">
        <v>89</v>
      </c>
      <c r="K14" s="119"/>
      <c r="L14" s="119"/>
      <c r="M14" s="119"/>
      <c r="N14" s="119"/>
      <c r="O14" s="44"/>
    </row>
    <row r="15" spans="1:15" x14ac:dyDescent="0.25">
      <c r="A15" s="42"/>
      <c r="B15" s="119"/>
      <c r="C15" s="119"/>
      <c r="D15" s="119"/>
      <c r="E15" s="119"/>
      <c r="F15" s="119"/>
      <c r="G15" s="119"/>
      <c r="H15" s="119"/>
      <c r="I15" s="119"/>
      <c r="K15" s="391" t="s">
        <v>90</v>
      </c>
      <c r="L15" s="391"/>
      <c r="M15" s="391"/>
      <c r="N15" s="119"/>
      <c r="O15" s="44"/>
    </row>
    <row r="16" spans="1:15" ht="9.9499999999999993" customHeight="1" x14ac:dyDescent="0.25">
      <c r="A16" s="42"/>
      <c r="B16" s="119"/>
      <c r="C16" s="119"/>
      <c r="D16" s="119"/>
      <c r="E16" s="119"/>
      <c r="F16" s="119"/>
      <c r="G16" s="119"/>
      <c r="H16" s="119"/>
      <c r="I16" s="119"/>
      <c r="K16" s="119"/>
      <c r="L16" s="119"/>
      <c r="M16" s="119"/>
      <c r="N16" s="119"/>
      <c r="O16" s="44"/>
    </row>
    <row r="17" spans="1:15" x14ac:dyDescent="0.25">
      <c r="A17" s="42"/>
      <c r="B17" s="116" t="s">
        <v>161</v>
      </c>
      <c r="C17" s="102"/>
      <c r="D17" s="102"/>
      <c r="E17" s="102"/>
      <c r="F17" s="102"/>
      <c r="G17" s="43"/>
      <c r="H17" s="43"/>
      <c r="I17" s="43"/>
      <c r="J17" s="43"/>
      <c r="N17" s="158"/>
      <c r="O17" s="44"/>
    </row>
    <row r="18" spans="1:15" x14ac:dyDescent="0.25">
      <c r="A18" s="42"/>
      <c r="B18" s="116"/>
      <c r="C18" s="102"/>
      <c r="D18" s="102"/>
      <c r="E18" s="102"/>
      <c r="F18" s="102"/>
      <c r="G18" s="43"/>
      <c r="H18" s="43"/>
      <c r="I18" s="43"/>
      <c r="J18" s="43"/>
      <c r="K18" s="43"/>
      <c r="L18" s="43"/>
      <c r="M18" s="43"/>
      <c r="N18" s="43"/>
      <c r="O18" s="44"/>
    </row>
    <row r="19" spans="1:15" ht="12" customHeight="1" x14ac:dyDescent="0.25">
      <c r="A19" s="42"/>
      <c r="B19" s="121" t="s">
        <v>74</v>
      </c>
      <c r="C19" s="122" t="s">
        <v>162</v>
      </c>
      <c r="D19" s="122"/>
      <c r="E19" s="123"/>
      <c r="F19" s="123"/>
      <c r="G19" s="43"/>
      <c r="H19" s="43"/>
      <c r="I19" s="43"/>
      <c r="J19" s="43"/>
      <c r="K19" s="43"/>
      <c r="L19" s="43"/>
      <c r="M19" s="48">
        <v>800</v>
      </c>
      <c r="N19" s="43"/>
      <c r="O19" s="44"/>
    </row>
    <row r="20" spans="1:15" ht="12" customHeight="1" x14ac:dyDescent="0.25">
      <c r="A20" s="42"/>
      <c r="B20" s="121" t="s">
        <v>75</v>
      </c>
      <c r="C20" s="122" t="s">
        <v>163</v>
      </c>
      <c r="D20" s="122"/>
      <c r="E20" s="123"/>
      <c r="F20" s="123"/>
      <c r="G20" s="43"/>
      <c r="H20" s="43"/>
      <c r="I20" s="43"/>
      <c r="J20" s="43"/>
      <c r="K20" s="43"/>
      <c r="L20" s="43"/>
      <c r="M20" s="48">
        <v>400</v>
      </c>
      <c r="O20" s="44"/>
    </row>
    <row r="21" spans="1:15" ht="12" customHeight="1" x14ac:dyDescent="0.25">
      <c r="A21" s="42"/>
      <c r="B21" s="121" t="s">
        <v>164</v>
      </c>
      <c r="C21" s="122" t="s">
        <v>165</v>
      </c>
      <c r="D21" s="122"/>
      <c r="E21" s="123"/>
      <c r="F21" s="123"/>
      <c r="G21" s="43"/>
      <c r="H21" s="43"/>
      <c r="I21" s="43"/>
      <c r="J21" s="43"/>
      <c r="K21" s="43"/>
      <c r="L21" s="43"/>
      <c r="M21" s="43"/>
      <c r="N21" s="48">
        <v>400</v>
      </c>
      <c r="O21" s="44"/>
    </row>
    <row r="22" spans="1:15" ht="9.9499999999999993" customHeight="1" x14ac:dyDescent="0.25">
      <c r="A22" s="42"/>
      <c r="B22" s="123"/>
      <c r="C22" s="123"/>
      <c r="D22" s="123"/>
      <c r="E22" s="123"/>
      <c r="F22" s="123"/>
      <c r="G22" s="43"/>
      <c r="H22" s="43"/>
      <c r="I22" s="43"/>
      <c r="J22" s="43"/>
      <c r="K22" s="43"/>
      <c r="L22" s="43"/>
      <c r="M22" s="43"/>
      <c r="N22" s="43"/>
      <c r="O22" s="44"/>
    </row>
    <row r="23" spans="1:15" ht="30" customHeight="1" x14ac:dyDescent="0.25">
      <c r="A23" s="42"/>
      <c r="B23" s="278" t="s">
        <v>166</v>
      </c>
      <c r="C23" s="278"/>
      <c r="D23" s="284" t="s">
        <v>167</v>
      </c>
      <c r="E23" s="284"/>
      <c r="F23" s="278" t="s">
        <v>168</v>
      </c>
      <c r="G23" s="284" t="s">
        <v>169</v>
      </c>
      <c r="H23" s="284"/>
      <c r="I23" s="284"/>
      <c r="J23" s="284"/>
      <c r="K23" s="284" t="s">
        <v>170</v>
      </c>
      <c r="L23" s="278" t="s">
        <v>171</v>
      </c>
      <c r="M23" s="284" t="s">
        <v>172</v>
      </c>
      <c r="N23" s="284"/>
      <c r="O23" s="44"/>
    </row>
    <row r="24" spans="1:15" x14ac:dyDescent="0.25">
      <c r="A24" s="42"/>
      <c r="B24" s="279"/>
      <c r="C24" s="279"/>
      <c r="D24" s="284"/>
      <c r="E24" s="284"/>
      <c r="F24" s="278"/>
      <c r="G24" s="125" t="s">
        <v>109</v>
      </c>
      <c r="H24" s="125" t="s">
        <v>110</v>
      </c>
      <c r="I24" s="125" t="s">
        <v>173</v>
      </c>
      <c r="J24" s="125" t="s">
        <v>112</v>
      </c>
      <c r="K24" s="284"/>
      <c r="L24" s="278"/>
      <c r="M24" s="284"/>
      <c r="N24" s="284"/>
      <c r="O24" s="44"/>
    </row>
    <row r="25" spans="1:15" ht="23.25" customHeight="1" x14ac:dyDescent="0.25">
      <c r="A25" s="42"/>
      <c r="B25" s="287" t="s">
        <v>174</v>
      </c>
      <c r="C25" s="286"/>
      <c r="D25" s="126" t="s">
        <v>136</v>
      </c>
      <c r="E25" s="127" t="s">
        <v>137</v>
      </c>
      <c r="F25" s="68">
        <v>10</v>
      </c>
      <c r="G25" s="71">
        <v>4</v>
      </c>
      <c r="H25" s="71">
        <v>4</v>
      </c>
      <c r="I25" s="71">
        <v>4</v>
      </c>
      <c r="J25" s="71">
        <v>4</v>
      </c>
      <c r="K25" s="68">
        <f>F25*(SUM(G25:J25))</f>
        <v>160</v>
      </c>
      <c r="L25" s="385">
        <f>SUM(K25:K29)/$M$19*B29</f>
        <v>44.5</v>
      </c>
      <c r="M25" s="278" t="str">
        <f>IF(AND(SUM(G29:J29)=16,$L$25&gt;=29.5%),"TERAMPIL","BELUM TERAMPIL")</f>
        <v>BELUM TERAMPIL</v>
      </c>
      <c r="N25" s="278"/>
      <c r="O25" s="44"/>
    </row>
    <row r="26" spans="1:15" ht="23.25" customHeight="1" x14ac:dyDescent="0.25">
      <c r="A26" s="42"/>
      <c r="B26" s="383"/>
      <c r="C26" s="384"/>
      <c r="D26" s="126" t="s">
        <v>139</v>
      </c>
      <c r="E26" s="127" t="s">
        <v>140</v>
      </c>
      <c r="F26" s="68">
        <v>6</v>
      </c>
      <c r="G26" s="71">
        <v>4</v>
      </c>
      <c r="H26" s="71">
        <v>4</v>
      </c>
      <c r="I26" s="71">
        <v>4</v>
      </c>
      <c r="J26" s="71">
        <v>4</v>
      </c>
      <c r="K26" s="68">
        <f t="shared" ref="K26:K29" si="0">F26*(SUM(G26:J26))</f>
        <v>96</v>
      </c>
      <c r="L26" s="385"/>
      <c r="M26" s="278"/>
      <c r="N26" s="278"/>
      <c r="O26" s="44"/>
    </row>
    <row r="27" spans="1:15" ht="23.25" customHeight="1" x14ac:dyDescent="0.25">
      <c r="A27" s="42"/>
      <c r="B27" s="383"/>
      <c r="C27" s="384"/>
      <c r="D27" s="126" t="s">
        <v>144</v>
      </c>
      <c r="E27" s="127" t="s">
        <v>145</v>
      </c>
      <c r="F27" s="68">
        <v>4</v>
      </c>
      <c r="G27" s="71">
        <v>4</v>
      </c>
      <c r="H27" s="71">
        <v>4</v>
      </c>
      <c r="I27" s="71">
        <v>4</v>
      </c>
      <c r="J27" s="71">
        <v>4</v>
      </c>
      <c r="K27" s="68">
        <f t="shared" si="0"/>
        <v>64</v>
      </c>
      <c r="L27" s="385"/>
      <c r="M27" s="278"/>
      <c r="N27" s="278"/>
      <c r="O27" s="44"/>
    </row>
    <row r="28" spans="1:15" ht="23.25" customHeight="1" x14ac:dyDescent="0.25">
      <c r="A28" s="42"/>
      <c r="B28" s="383"/>
      <c r="C28" s="384"/>
      <c r="D28" s="126" t="s">
        <v>148</v>
      </c>
      <c r="E28" s="127" t="s">
        <v>149</v>
      </c>
      <c r="F28" s="68">
        <v>8</v>
      </c>
      <c r="G28" s="71">
        <v>4</v>
      </c>
      <c r="H28" s="71">
        <v>4</v>
      </c>
      <c r="I28" s="71">
        <v>4</v>
      </c>
      <c r="J28" s="71">
        <v>4</v>
      </c>
      <c r="K28" s="68">
        <f t="shared" si="0"/>
        <v>128</v>
      </c>
      <c r="L28" s="385"/>
      <c r="M28" s="278"/>
      <c r="N28" s="278"/>
      <c r="O28" s="44"/>
    </row>
    <row r="29" spans="1:15" ht="27.75" customHeight="1" x14ac:dyDescent="0.25">
      <c r="A29" s="42"/>
      <c r="B29" s="128">
        <v>50</v>
      </c>
      <c r="C29" s="129" t="s">
        <v>175</v>
      </c>
      <c r="D29" s="126" t="s">
        <v>152</v>
      </c>
      <c r="E29" s="130" t="s">
        <v>176</v>
      </c>
      <c r="F29" s="68">
        <v>22</v>
      </c>
      <c r="G29" s="71">
        <v>0</v>
      </c>
      <c r="H29" s="71">
        <v>4</v>
      </c>
      <c r="I29" s="71">
        <v>4</v>
      </c>
      <c r="J29" s="71">
        <v>4</v>
      </c>
      <c r="K29" s="68">
        <f t="shared" si="0"/>
        <v>264</v>
      </c>
      <c r="L29" s="385"/>
      <c r="M29" s="278"/>
      <c r="N29" s="278"/>
      <c r="O29" s="44"/>
    </row>
    <row r="30" spans="1:15" ht="23.25" customHeight="1" x14ac:dyDescent="0.25">
      <c r="A30" s="42"/>
      <c r="O30" s="44"/>
    </row>
    <row r="31" spans="1:15" ht="24" customHeight="1" x14ac:dyDescent="0.25">
      <c r="A31" s="42"/>
      <c r="B31" s="278" t="s">
        <v>166</v>
      </c>
      <c r="C31" s="278"/>
      <c r="D31" s="284" t="s">
        <v>167</v>
      </c>
      <c r="E31" s="284"/>
      <c r="F31" s="278" t="s">
        <v>168</v>
      </c>
      <c r="G31" s="284" t="s">
        <v>169</v>
      </c>
      <c r="H31" s="284"/>
      <c r="I31" s="284"/>
      <c r="J31" s="284"/>
      <c r="K31" s="284" t="s">
        <v>170</v>
      </c>
      <c r="L31" s="284" t="s">
        <v>7</v>
      </c>
      <c r="M31" s="284" t="s">
        <v>172</v>
      </c>
      <c r="N31" s="284"/>
      <c r="O31" s="44"/>
    </row>
    <row r="32" spans="1:15" x14ac:dyDescent="0.25">
      <c r="A32" s="42"/>
      <c r="B32" s="279"/>
      <c r="C32" s="279"/>
      <c r="D32" s="284"/>
      <c r="E32" s="284"/>
      <c r="F32" s="278"/>
      <c r="G32" s="125" t="s">
        <v>109</v>
      </c>
      <c r="H32" s="125" t="s">
        <v>110</v>
      </c>
      <c r="I32" s="125" t="s">
        <v>173</v>
      </c>
      <c r="J32" s="125" t="s">
        <v>112</v>
      </c>
      <c r="K32" s="284"/>
      <c r="L32" s="284"/>
      <c r="M32" s="284"/>
      <c r="N32" s="284"/>
      <c r="O32" s="44"/>
    </row>
    <row r="33" spans="1:15" ht="22.5" customHeight="1" x14ac:dyDescent="0.25">
      <c r="A33" s="42"/>
      <c r="B33" s="287" t="s">
        <v>177</v>
      </c>
      <c r="C33" s="286"/>
      <c r="D33" s="131" t="s">
        <v>136</v>
      </c>
      <c r="E33" s="109" t="s">
        <v>138</v>
      </c>
      <c r="F33" s="132">
        <v>8</v>
      </c>
      <c r="G33" s="47">
        <v>4</v>
      </c>
      <c r="H33" s="47">
        <v>4</v>
      </c>
      <c r="I33" s="47">
        <v>4</v>
      </c>
      <c r="J33" s="47">
        <v>4</v>
      </c>
      <c r="K33" s="68">
        <f>F33*(SUM(G33:J33))</f>
        <v>128</v>
      </c>
      <c r="L33" s="385">
        <f>SUM(K33:K36)/$M$20*B36</f>
        <v>22</v>
      </c>
      <c r="M33" s="278" t="str">
        <f>IF(AND(SUM(G34:J34)=16,$L$33&gt;=14.5%),"TERAMPIL","BELUM TERAMPIL")</f>
        <v>BELUM TERAMPIL</v>
      </c>
      <c r="N33" s="278"/>
      <c r="O33" s="44"/>
    </row>
    <row r="34" spans="1:15" ht="22.5" customHeight="1" x14ac:dyDescent="0.25">
      <c r="A34" s="42"/>
      <c r="B34" s="383"/>
      <c r="C34" s="384"/>
      <c r="D34" s="131" t="s">
        <v>139</v>
      </c>
      <c r="E34" s="109" t="s">
        <v>141</v>
      </c>
      <c r="F34" s="132">
        <v>12</v>
      </c>
      <c r="G34" s="47">
        <v>4</v>
      </c>
      <c r="H34" s="47">
        <v>4</v>
      </c>
      <c r="I34" s="47">
        <v>0</v>
      </c>
      <c r="J34" s="47">
        <v>4</v>
      </c>
      <c r="K34" s="68">
        <f t="shared" ref="K34:K36" si="1">F34*(SUM(G34:J34))</f>
        <v>144</v>
      </c>
      <c r="L34" s="385"/>
      <c r="M34" s="278"/>
      <c r="N34" s="278"/>
      <c r="O34" s="44"/>
    </row>
    <row r="35" spans="1:15" ht="22.5" customHeight="1" x14ac:dyDescent="0.25">
      <c r="A35" s="42"/>
      <c r="B35" s="383"/>
      <c r="C35" s="384"/>
      <c r="D35" s="131" t="s">
        <v>144</v>
      </c>
      <c r="E35" s="109" t="s">
        <v>146</v>
      </c>
      <c r="F35" s="132">
        <v>1</v>
      </c>
      <c r="G35" s="47">
        <v>4</v>
      </c>
      <c r="H35" s="47">
        <v>4</v>
      </c>
      <c r="I35" s="47">
        <v>4</v>
      </c>
      <c r="J35" s="47">
        <v>4</v>
      </c>
      <c r="K35" s="68">
        <f t="shared" si="1"/>
        <v>16</v>
      </c>
      <c r="L35" s="385"/>
      <c r="M35" s="278"/>
      <c r="N35" s="278"/>
      <c r="O35" s="44"/>
    </row>
    <row r="36" spans="1:15" ht="22.5" customHeight="1" x14ac:dyDescent="0.25">
      <c r="A36" s="42"/>
      <c r="B36" s="133">
        <v>25</v>
      </c>
      <c r="C36" s="134" t="s">
        <v>175</v>
      </c>
      <c r="D36" s="131" t="s">
        <v>148</v>
      </c>
      <c r="E36" s="109" t="s">
        <v>150</v>
      </c>
      <c r="F36" s="132">
        <v>4</v>
      </c>
      <c r="G36" s="47">
        <v>4</v>
      </c>
      <c r="H36" s="47">
        <v>4</v>
      </c>
      <c r="I36" s="47">
        <v>4</v>
      </c>
      <c r="J36" s="47">
        <v>4</v>
      </c>
      <c r="K36" s="68">
        <f t="shared" si="1"/>
        <v>64</v>
      </c>
      <c r="L36" s="385"/>
      <c r="M36" s="278"/>
      <c r="N36" s="278"/>
      <c r="O36" s="44"/>
    </row>
    <row r="37" spans="1:15" ht="23.25" customHeight="1" x14ac:dyDescent="0.25">
      <c r="A37" s="42"/>
      <c r="O37" s="44"/>
    </row>
    <row r="38" spans="1:15" x14ac:dyDescent="0.25">
      <c r="A38" s="42"/>
      <c r="B38" s="278" t="s">
        <v>166</v>
      </c>
      <c r="C38" s="278"/>
      <c r="D38" s="284" t="s">
        <v>167</v>
      </c>
      <c r="E38" s="284"/>
      <c r="F38" s="278" t="s">
        <v>168</v>
      </c>
      <c r="G38" s="284" t="s">
        <v>169</v>
      </c>
      <c r="H38" s="284"/>
      <c r="I38" s="284"/>
      <c r="J38" s="284"/>
      <c r="K38" s="284" t="s">
        <v>170</v>
      </c>
      <c r="L38" s="284" t="s">
        <v>7</v>
      </c>
      <c r="M38" s="284" t="s">
        <v>172</v>
      </c>
      <c r="N38" s="284"/>
      <c r="O38" s="44"/>
    </row>
    <row r="39" spans="1:15" x14ac:dyDescent="0.25">
      <c r="A39" s="42"/>
      <c r="B39" s="279"/>
      <c r="C39" s="279"/>
      <c r="D39" s="284"/>
      <c r="E39" s="284"/>
      <c r="F39" s="278"/>
      <c r="G39" s="125" t="s">
        <v>109</v>
      </c>
      <c r="H39" s="125" t="s">
        <v>110</v>
      </c>
      <c r="I39" s="125" t="s">
        <v>173</v>
      </c>
      <c r="J39" s="125" t="s">
        <v>112</v>
      </c>
      <c r="K39" s="284"/>
      <c r="L39" s="284"/>
      <c r="M39" s="284"/>
      <c r="N39" s="284"/>
      <c r="O39" s="44"/>
    </row>
    <row r="40" spans="1:15" ht="22.5" customHeight="1" x14ac:dyDescent="0.25">
      <c r="A40" s="42"/>
      <c r="B40" s="287" t="s">
        <v>178</v>
      </c>
      <c r="C40" s="286"/>
      <c r="D40" s="131" t="s">
        <v>136</v>
      </c>
      <c r="E40" s="109" t="s">
        <v>138</v>
      </c>
      <c r="F40" s="132">
        <v>8</v>
      </c>
      <c r="G40" s="47">
        <v>4</v>
      </c>
      <c r="H40" s="47">
        <v>4</v>
      </c>
      <c r="I40" s="47">
        <v>4</v>
      </c>
      <c r="J40" s="47">
        <v>4</v>
      </c>
      <c r="K40" s="68">
        <f>F40*(SUM(G40:J40))</f>
        <v>128</v>
      </c>
      <c r="L40" s="385">
        <f>SUM(K40:K45)/$N$21*B45</f>
        <v>25</v>
      </c>
      <c r="M40" s="278" t="str">
        <f>IF($L$40&gt;=14.5%,"TERAMPIL","BELUM TERAMPIL")</f>
        <v>TERAMPIL</v>
      </c>
      <c r="N40" s="278"/>
      <c r="O40" s="44"/>
    </row>
    <row r="41" spans="1:15" ht="22.5" customHeight="1" x14ac:dyDescent="0.25">
      <c r="A41" s="42"/>
      <c r="B41" s="383"/>
      <c r="C41" s="384"/>
      <c r="D41" s="131" t="s">
        <v>139</v>
      </c>
      <c r="E41" s="109" t="s">
        <v>142</v>
      </c>
      <c r="F41" s="132">
        <v>4</v>
      </c>
      <c r="G41" s="47">
        <v>4</v>
      </c>
      <c r="H41" s="47">
        <v>4</v>
      </c>
      <c r="I41" s="47">
        <v>4</v>
      </c>
      <c r="J41" s="47">
        <v>4</v>
      </c>
      <c r="K41" s="68">
        <f t="shared" ref="K41:K45" si="2">F41*(SUM(G41:J41))</f>
        <v>64</v>
      </c>
      <c r="L41" s="385"/>
      <c r="M41" s="278"/>
      <c r="N41" s="278"/>
      <c r="O41" s="44"/>
    </row>
    <row r="42" spans="1:15" ht="22.5" customHeight="1" x14ac:dyDescent="0.25">
      <c r="A42" s="42"/>
      <c r="B42" s="383"/>
      <c r="C42" s="384"/>
      <c r="D42" s="131" t="s">
        <v>144</v>
      </c>
      <c r="E42" s="109" t="s">
        <v>147</v>
      </c>
      <c r="F42" s="132">
        <v>4</v>
      </c>
      <c r="G42" s="47">
        <v>4</v>
      </c>
      <c r="H42" s="47">
        <v>4</v>
      </c>
      <c r="I42" s="47">
        <v>4</v>
      </c>
      <c r="J42" s="47">
        <v>4</v>
      </c>
      <c r="K42" s="68">
        <f t="shared" si="2"/>
        <v>64</v>
      </c>
      <c r="L42" s="385"/>
      <c r="M42" s="278"/>
      <c r="N42" s="278"/>
      <c r="O42" s="44"/>
    </row>
    <row r="43" spans="1:15" ht="22.5" customHeight="1" x14ac:dyDescent="0.25">
      <c r="A43" s="42"/>
      <c r="B43" s="383"/>
      <c r="C43" s="384"/>
      <c r="D43" s="131" t="s">
        <v>148</v>
      </c>
      <c r="E43" s="109" t="s">
        <v>151</v>
      </c>
      <c r="F43" s="132">
        <v>2</v>
      </c>
      <c r="G43" s="47">
        <v>4</v>
      </c>
      <c r="H43" s="47">
        <v>4</v>
      </c>
      <c r="I43" s="47">
        <v>4</v>
      </c>
      <c r="J43" s="47">
        <v>4</v>
      </c>
      <c r="K43" s="68">
        <f t="shared" si="2"/>
        <v>32</v>
      </c>
      <c r="L43" s="385"/>
      <c r="M43" s="278"/>
      <c r="N43" s="278"/>
      <c r="O43" s="44"/>
    </row>
    <row r="44" spans="1:15" ht="22.5" customHeight="1" x14ac:dyDescent="0.25">
      <c r="A44" s="42"/>
      <c r="B44" s="383"/>
      <c r="C44" s="384"/>
      <c r="D44" s="131" t="s">
        <v>152</v>
      </c>
      <c r="E44" s="109" t="s">
        <v>154</v>
      </c>
      <c r="F44" s="132">
        <v>4</v>
      </c>
      <c r="G44" s="47">
        <v>4</v>
      </c>
      <c r="H44" s="47">
        <v>4</v>
      </c>
      <c r="I44" s="47">
        <v>4</v>
      </c>
      <c r="J44" s="47">
        <v>4</v>
      </c>
      <c r="K44" s="68">
        <f t="shared" si="2"/>
        <v>64</v>
      </c>
      <c r="L44" s="385"/>
      <c r="M44" s="278"/>
      <c r="N44" s="278"/>
      <c r="O44" s="44"/>
    </row>
    <row r="45" spans="1:15" ht="22.5" customHeight="1" x14ac:dyDescent="0.25">
      <c r="A45" s="42"/>
      <c r="B45" s="133">
        <v>25</v>
      </c>
      <c r="C45" s="134" t="s">
        <v>175</v>
      </c>
      <c r="D45" s="131" t="s">
        <v>155</v>
      </c>
      <c r="E45" s="109" t="s">
        <v>156</v>
      </c>
      <c r="F45" s="132">
        <v>3</v>
      </c>
      <c r="G45" s="47">
        <v>4</v>
      </c>
      <c r="H45" s="47">
        <v>4</v>
      </c>
      <c r="I45" s="47">
        <v>4</v>
      </c>
      <c r="J45" s="47">
        <v>4</v>
      </c>
      <c r="K45" s="68">
        <f t="shared" si="2"/>
        <v>48</v>
      </c>
      <c r="L45" s="385"/>
      <c r="M45" s="278"/>
      <c r="N45" s="278"/>
      <c r="O45" s="44"/>
    </row>
    <row r="46" spans="1:15" ht="9.9499999999999993" customHeight="1" thickBot="1" x14ac:dyDescent="0.3">
      <c r="A46" s="42"/>
      <c r="B46" s="145"/>
      <c r="C46" s="145"/>
      <c r="D46" s="145"/>
      <c r="E46" s="145"/>
      <c r="F46" s="145"/>
      <c r="G46" s="149"/>
      <c r="H46" s="149"/>
      <c r="I46" s="43"/>
      <c r="J46" s="43"/>
      <c r="K46" s="43"/>
      <c r="L46" s="43"/>
      <c r="M46" s="43"/>
      <c r="N46" s="43"/>
      <c r="O46" s="44"/>
    </row>
    <row r="47" spans="1:15" ht="9.9499999999999993" customHeight="1" thickTop="1" x14ac:dyDescent="0.25">
      <c r="A47" s="37"/>
      <c r="B47" s="137"/>
      <c r="C47" s="137"/>
      <c r="D47" s="137"/>
      <c r="E47" s="137"/>
      <c r="F47" s="137"/>
      <c r="G47" s="138"/>
      <c r="H47" s="138"/>
      <c r="I47" s="38"/>
      <c r="J47" s="38"/>
      <c r="K47" s="38"/>
      <c r="L47" s="38"/>
      <c r="M47" s="38"/>
      <c r="N47" s="38"/>
      <c r="O47" s="41"/>
    </row>
    <row r="48" spans="1:15" ht="9.9499999999999993" customHeight="1" thickBot="1" x14ac:dyDescent="0.3">
      <c r="A48" s="42"/>
      <c r="B48" s="145"/>
      <c r="C48" s="145"/>
      <c r="D48" s="145"/>
      <c r="E48" s="145"/>
      <c r="F48" s="145"/>
      <c r="G48" s="149"/>
      <c r="H48" s="149"/>
      <c r="I48" s="43"/>
      <c r="J48" s="43"/>
      <c r="K48" s="43"/>
      <c r="L48" s="43"/>
      <c r="M48" s="43"/>
      <c r="N48" s="43"/>
      <c r="O48" s="44"/>
    </row>
    <row r="49" spans="1:15" ht="16.5" customHeight="1" x14ac:dyDescent="0.25">
      <c r="A49" s="42"/>
      <c r="B49" s="139" t="s">
        <v>179</v>
      </c>
      <c r="C49" s="140"/>
      <c r="D49" s="140"/>
      <c r="E49" s="140"/>
      <c r="F49" s="140"/>
      <c r="G49" s="141"/>
      <c r="H49" s="141"/>
      <c r="I49" s="142"/>
      <c r="J49" s="142"/>
      <c r="K49" s="142"/>
      <c r="L49" s="142"/>
      <c r="M49" s="142"/>
      <c r="N49" s="143"/>
      <c r="O49" s="44"/>
    </row>
    <row r="50" spans="1:15" ht="9.9499999999999993" customHeight="1" x14ac:dyDescent="0.25">
      <c r="A50" s="42"/>
      <c r="B50" s="144"/>
      <c r="C50" s="145"/>
      <c r="D50" s="145"/>
      <c r="E50" s="145"/>
      <c r="F50" s="145"/>
      <c r="G50" s="149"/>
      <c r="H50" s="149"/>
      <c r="I50" s="43"/>
      <c r="J50" s="43"/>
      <c r="K50" s="43"/>
      <c r="L50" s="43"/>
      <c r="M50" s="43"/>
      <c r="N50" s="147"/>
      <c r="O50" s="44"/>
    </row>
    <row r="51" spans="1:15" ht="23.1" customHeight="1" x14ac:dyDescent="0.25">
      <c r="A51" s="42"/>
      <c r="B51" s="144"/>
      <c r="C51" s="148" t="s">
        <v>180</v>
      </c>
      <c r="D51" s="386">
        <f>SUM(L25,L33,L40)</f>
        <v>91.5</v>
      </c>
      <c r="E51" s="386"/>
      <c r="F51" s="145"/>
      <c r="G51" s="387" t="s">
        <v>22</v>
      </c>
      <c r="H51" s="387"/>
      <c r="I51" s="387"/>
      <c r="J51" s="387"/>
      <c r="K51" s="388" t="str">
        <f>IF(AND($M$25="TERAMPIL",$M$33="TERAMPIL",$M$40="TERAMPIL"),"TERAMPIL","BELUM TERAMPIL")</f>
        <v>BELUM TERAMPIL</v>
      </c>
      <c r="L51" s="389"/>
      <c r="M51" s="390"/>
      <c r="N51" s="150"/>
      <c r="O51" s="44"/>
    </row>
    <row r="52" spans="1:15" ht="9.9499999999999993" customHeight="1" thickBot="1" x14ac:dyDescent="0.3">
      <c r="A52" s="42"/>
      <c r="B52" s="151"/>
      <c r="C52" s="152"/>
      <c r="D52" s="152"/>
      <c r="E52" s="152"/>
      <c r="F52" s="152"/>
      <c r="G52" s="153"/>
      <c r="H52" s="153"/>
      <c r="I52" s="154"/>
      <c r="J52" s="154"/>
      <c r="K52" s="154"/>
      <c r="L52" s="154"/>
      <c r="M52" s="154"/>
      <c r="N52" s="155"/>
      <c r="O52" s="44"/>
    </row>
    <row r="53" spans="1:15" ht="9.9499999999999993" customHeight="1" x14ac:dyDescent="0.25">
      <c r="A53" s="42"/>
      <c r="B53" s="145"/>
      <c r="C53" s="145"/>
      <c r="D53" s="145"/>
      <c r="E53" s="145"/>
      <c r="F53" s="145"/>
      <c r="G53" s="149"/>
      <c r="H53" s="149"/>
      <c r="I53" s="43"/>
      <c r="J53" s="43"/>
      <c r="K53" s="43"/>
      <c r="L53" s="43"/>
      <c r="M53" s="43"/>
      <c r="N53" s="43"/>
      <c r="O53" s="44"/>
    </row>
    <row r="54" spans="1:15" ht="15.75" x14ac:dyDescent="0.25">
      <c r="A54" s="42"/>
      <c r="B54" s="116" t="s">
        <v>181</v>
      </c>
      <c r="C54" s="156"/>
      <c r="D54" s="156"/>
      <c r="E54" s="156"/>
      <c r="F54" s="156"/>
      <c r="G54" s="43"/>
      <c r="H54" s="43"/>
      <c r="I54" s="43"/>
      <c r="J54" s="43"/>
      <c r="K54" s="43"/>
      <c r="L54" s="43"/>
      <c r="M54" s="43"/>
      <c r="N54" s="43"/>
      <c r="O54" s="44"/>
    </row>
    <row r="55" spans="1:15" ht="9.9499999999999993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4"/>
    </row>
    <row r="56" spans="1:15" ht="9.9499999999999993" customHeight="1" x14ac:dyDescent="0.25">
      <c r="A56" s="42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4"/>
    </row>
    <row r="57" spans="1:15" ht="9.9499999999999993" customHeight="1" x14ac:dyDescent="0.25">
      <c r="A57" s="42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4"/>
    </row>
    <row r="58" spans="1:15" ht="9.9499999999999993" customHeight="1" x14ac:dyDescent="0.25">
      <c r="A58" s="42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4"/>
    </row>
    <row r="59" spans="1:15" x14ac:dyDescent="0.25">
      <c r="A59" s="42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4"/>
    </row>
    <row r="60" spans="1:15" x14ac:dyDescent="0.25">
      <c r="A60" s="42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4"/>
    </row>
    <row r="61" spans="1:15" x14ac:dyDescent="0.25">
      <c r="A61" s="42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4"/>
    </row>
    <row r="62" spans="1:15" ht="15.75" thickBot="1" x14ac:dyDescent="0.3">
      <c r="A62" s="42"/>
      <c r="B62" s="157"/>
      <c r="C62" s="157"/>
      <c r="D62" s="157"/>
      <c r="E62" s="157"/>
      <c r="F62" s="43"/>
      <c r="G62" s="43"/>
      <c r="H62" s="157"/>
      <c r="I62" s="157"/>
      <c r="J62" s="157"/>
      <c r="K62" s="157"/>
      <c r="L62" s="157"/>
      <c r="M62" s="157"/>
      <c r="N62" s="43"/>
      <c r="O62" s="44"/>
    </row>
    <row r="63" spans="1:15" x14ac:dyDescent="0.25">
      <c r="A63" s="42"/>
      <c r="B63" s="43" t="s">
        <v>100</v>
      </c>
      <c r="C63" s="43"/>
      <c r="D63" s="43"/>
      <c r="E63" s="43"/>
      <c r="F63" s="43"/>
      <c r="G63" s="43"/>
      <c r="H63" s="43" t="s">
        <v>101</v>
      </c>
      <c r="I63" s="43"/>
      <c r="J63" s="43"/>
      <c r="K63" s="43"/>
      <c r="L63" s="43"/>
      <c r="M63" s="43"/>
      <c r="N63" s="43"/>
      <c r="O63" s="44"/>
    </row>
    <row r="64" spans="1:15" x14ac:dyDescent="0.25">
      <c r="A64" s="42"/>
      <c r="B64" s="269"/>
      <c r="C64" s="269"/>
      <c r="D64" s="269"/>
      <c r="E64" s="269"/>
      <c r="F64" s="120"/>
      <c r="G64" s="43"/>
      <c r="H64" s="269"/>
      <c r="I64" s="269"/>
      <c r="J64" s="269"/>
      <c r="K64" s="269"/>
      <c r="L64" s="269"/>
      <c r="M64" s="269"/>
      <c r="N64" s="43"/>
      <c r="O64" s="44"/>
    </row>
    <row r="65" spans="1:15" x14ac:dyDescent="0.25">
      <c r="A65" s="42"/>
      <c r="B65" s="43" t="s">
        <v>102</v>
      </c>
      <c r="C65" s="43"/>
      <c r="D65" s="43"/>
      <c r="E65" s="43"/>
      <c r="F65" s="43"/>
      <c r="G65" s="43"/>
      <c r="H65" s="43" t="s">
        <v>103</v>
      </c>
      <c r="I65" s="43"/>
      <c r="J65" s="43"/>
      <c r="K65" s="43"/>
      <c r="L65" s="43"/>
      <c r="M65" s="43"/>
      <c r="N65" s="43"/>
      <c r="O65" s="44"/>
    </row>
    <row r="66" spans="1:15" x14ac:dyDescent="0.25">
      <c r="A66" s="42"/>
      <c r="B66" s="269"/>
      <c r="C66" s="269"/>
      <c r="D66" s="269"/>
      <c r="E66" s="269"/>
      <c r="F66" s="120"/>
      <c r="G66" s="43"/>
      <c r="H66" s="269"/>
      <c r="I66" s="269"/>
      <c r="J66" s="269"/>
      <c r="K66" s="269"/>
      <c r="L66" s="269"/>
      <c r="M66" s="269"/>
      <c r="N66" s="43"/>
      <c r="O66" s="44"/>
    </row>
    <row r="67" spans="1:15" x14ac:dyDescent="0.25">
      <c r="A67" s="42"/>
      <c r="B67" s="48" t="s">
        <v>19</v>
      </c>
      <c r="C67" s="120"/>
      <c r="D67" s="120"/>
      <c r="E67" s="120"/>
      <c r="F67" s="120"/>
      <c r="G67" s="43"/>
      <c r="H67" s="48" t="s">
        <v>19</v>
      </c>
      <c r="I67" s="120"/>
      <c r="J67" s="120"/>
      <c r="K67" s="43"/>
      <c r="L67" s="43"/>
      <c r="M67" s="43"/>
      <c r="N67" s="43"/>
      <c r="O67" s="44"/>
    </row>
    <row r="68" spans="1:15" x14ac:dyDescent="0.25">
      <c r="A68" s="42"/>
      <c r="B68" s="269"/>
      <c r="C68" s="269"/>
      <c r="D68" s="269"/>
      <c r="E68" s="269"/>
      <c r="F68" s="120"/>
      <c r="G68" s="43"/>
      <c r="H68" s="269"/>
      <c r="I68" s="269"/>
      <c r="J68" s="269"/>
      <c r="K68" s="269"/>
      <c r="L68" s="269"/>
      <c r="M68" s="269"/>
      <c r="N68" s="43"/>
      <c r="O68" s="44"/>
    </row>
    <row r="69" spans="1:15" x14ac:dyDescent="0.25">
      <c r="A69" s="42"/>
      <c r="B69" s="43" t="s">
        <v>104</v>
      </c>
      <c r="C69" s="43"/>
      <c r="D69" s="43"/>
      <c r="E69" s="43"/>
      <c r="F69" s="43"/>
      <c r="G69" s="43"/>
      <c r="H69" s="43" t="s">
        <v>104</v>
      </c>
      <c r="I69" s="43"/>
      <c r="J69" s="43"/>
      <c r="K69" s="43"/>
      <c r="L69" s="43"/>
      <c r="M69" s="43"/>
      <c r="N69" s="43"/>
      <c r="O69" s="44"/>
    </row>
    <row r="70" spans="1:15" x14ac:dyDescent="0.25">
      <c r="A70" s="42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4"/>
    </row>
    <row r="71" spans="1:15" x14ac:dyDescent="0.25">
      <c r="A71" s="42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4"/>
    </row>
    <row r="72" spans="1:15" x14ac:dyDescent="0.25">
      <c r="A72" s="42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4"/>
    </row>
    <row r="73" spans="1:15" x14ac:dyDescent="0.25">
      <c r="A73" s="42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4"/>
    </row>
    <row r="74" spans="1:15" x14ac:dyDescent="0.25">
      <c r="A74" s="42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4"/>
    </row>
    <row r="75" spans="1:15" x14ac:dyDescent="0.25">
      <c r="A75" s="42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4"/>
    </row>
    <row r="76" spans="1:15" x14ac:dyDescent="0.25">
      <c r="A76" s="42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4"/>
    </row>
    <row r="77" spans="1:15" x14ac:dyDescent="0.25">
      <c r="A77" s="42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4"/>
    </row>
    <row r="78" spans="1:15" x14ac:dyDescent="0.25">
      <c r="A78" s="4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4"/>
    </row>
    <row r="79" spans="1:15" x14ac:dyDescent="0.25">
      <c r="A79" s="42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4"/>
    </row>
    <row r="80" spans="1:15" x14ac:dyDescent="0.25">
      <c r="A80" s="42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4"/>
    </row>
    <row r="81" spans="1:15" x14ac:dyDescent="0.25">
      <c r="A81" s="42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4"/>
    </row>
    <row r="82" spans="1:15" x14ac:dyDescent="0.25">
      <c r="A82" s="42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4"/>
    </row>
    <row r="83" spans="1:15" x14ac:dyDescent="0.25">
      <c r="A83" s="42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4"/>
    </row>
    <row r="84" spans="1:15" ht="15.75" thickBot="1" x14ac:dyDescent="0.3">
      <c r="A84" s="42"/>
      <c r="B84" s="157"/>
      <c r="C84" s="157"/>
      <c r="D84" s="157"/>
      <c r="E84" s="157"/>
      <c r="F84" s="43"/>
      <c r="G84" s="43"/>
      <c r="H84" s="157"/>
      <c r="I84" s="157"/>
      <c r="J84" s="157"/>
      <c r="K84" s="157"/>
      <c r="L84" s="157"/>
      <c r="M84" s="157"/>
      <c r="N84" s="43"/>
      <c r="O84" s="44"/>
    </row>
    <row r="85" spans="1:15" x14ac:dyDescent="0.25">
      <c r="A85" s="42"/>
      <c r="B85" s="43" t="s">
        <v>105</v>
      </c>
      <c r="C85" s="43"/>
      <c r="D85" s="43"/>
      <c r="E85" s="43"/>
      <c r="F85" s="43"/>
      <c r="G85" s="43"/>
      <c r="H85" s="43" t="s">
        <v>106</v>
      </c>
      <c r="I85" s="43"/>
      <c r="J85" s="43"/>
      <c r="K85" s="43"/>
      <c r="L85" s="43"/>
      <c r="M85" s="43"/>
      <c r="N85" s="43"/>
      <c r="O85" s="44"/>
    </row>
    <row r="86" spans="1:15" x14ac:dyDescent="0.25">
      <c r="A86" s="42"/>
      <c r="B86" s="269"/>
      <c r="C86" s="269"/>
      <c r="D86" s="269"/>
      <c r="E86" s="269"/>
      <c r="F86" s="43"/>
      <c r="G86" s="43"/>
      <c r="H86" s="269"/>
      <c r="I86" s="269"/>
      <c r="J86" s="269"/>
      <c r="K86" s="269"/>
      <c r="L86" s="269"/>
      <c r="M86" s="269"/>
      <c r="N86" s="43"/>
      <c r="O86" s="44"/>
    </row>
    <row r="87" spans="1:15" x14ac:dyDescent="0.25">
      <c r="A87" s="42"/>
      <c r="B87" s="43" t="s">
        <v>103</v>
      </c>
      <c r="C87" s="43"/>
      <c r="D87" s="43"/>
      <c r="E87" s="43"/>
      <c r="F87" s="43"/>
      <c r="G87" s="43"/>
      <c r="H87" s="43" t="s">
        <v>103</v>
      </c>
      <c r="I87" s="43"/>
      <c r="J87" s="43"/>
      <c r="K87" s="43"/>
      <c r="L87" s="43"/>
      <c r="M87" s="43"/>
      <c r="N87" s="43"/>
      <c r="O87" s="44"/>
    </row>
    <row r="88" spans="1:15" x14ac:dyDescent="0.25">
      <c r="A88" s="42"/>
      <c r="B88" s="269"/>
      <c r="C88" s="269"/>
      <c r="D88" s="269"/>
      <c r="E88" s="269"/>
      <c r="F88" s="43"/>
      <c r="G88" s="43"/>
      <c r="H88" s="269"/>
      <c r="I88" s="269"/>
      <c r="J88" s="269"/>
      <c r="K88" s="269"/>
      <c r="L88" s="269"/>
      <c r="M88" s="269"/>
      <c r="N88" s="43"/>
      <c r="O88" s="44"/>
    </row>
    <row r="89" spans="1:15" x14ac:dyDescent="0.25">
      <c r="A89" s="42"/>
      <c r="B89" s="43" t="s">
        <v>19</v>
      </c>
      <c r="C89" s="43"/>
      <c r="D89" s="43"/>
      <c r="E89" s="43"/>
      <c r="F89" s="43"/>
      <c r="G89" s="43"/>
      <c r="H89" s="43" t="s">
        <v>19</v>
      </c>
      <c r="I89" s="43"/>
      <c r="J89" s="43"/>
      <c r="K89" s="43"/>
      <c r="L89" s="43"/>
      <c r="M89" s="43"/>
      <c r="N89" s="43"/>
      <c r="O89" s="44"/>
    </row>
    <row r="90" spans="1:15" x14ac:dyDescent="0.25">
      <c r="A90" s="42"/>
      <c r="B90" s="269"/>
      <c r="C90" s="269"/>
      <c r="D90" s="269"/>
      <c r="E90" s="269"/>
      <c r="F90" s="43"/>
      <c r="G90" s="43"/>
      <c r="H90" s="269"/>
      <c r="I90" s="269"/>
      <c r="J90" s="269"/>
      <c r="K90" s="269"/>
      <c r="L90" s="269"/>
      <c r="M90" s="269"/>
      <c r="N90" s="43"/>
      <c r="O90" s="44"/>
    </row>
    <row r="91" spans="1:15" x14ac:dyDescent="0.25">
      <c r="A91" s="42"/>
      <c r="B91" s="43" t="s">
        <v>104</v>
      </c>
      <c r="C91" s="43"/>
      <c r="D91" s="43"/>
      <c r="E91" s="43"/>
      <c r="F91" s="43"/>
      <c r="G91" s="43"/>
      <c r="H91" s="43" t="s">
        <v>104</v>
      </c>
      <c r="I91" s="43"/>
      <c r="J91" s="43"/>
      <c r="K91" s="43"/>
      <c r="L91" s="43"/>
      <c r="M91" s="43"/>
      <c r="N91" s="43"/>
      <c r="O91" s="44"/>
    </row>
    <row r="92" spans="1:15" x14ac:dyDescent="0.25">
      <c r="A92" s="42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4"/>
    </row>
    <row r="93" spans="1:15" x14ac:dyDescent="0.25">
      <c r="A93" s="42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4"/>
    </row>
    <row r="94" spans="1:15" x14ac:dyDescent="0.25">
      <c r="A94" s="42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4"/>
    </row>
    <row r="95" spans="1:15" x14ac:dyDescent="0.25">
      <c r="A95" s="42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4"/>
    </row>
    <row r="96" spans="1:15" x14ac:dyDescent="0.25">
      <c r="A96" s="42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4"/>
    </row>
    <row r="97" spans="1:15" x14ac:dyDescent="0.25">
      <c r="A97" s="42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4"/>
    </row>
    <row r="98" spans="1:15" x14ac:dyDescent="0.25">
      <c r="A98" s="42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4"/>
    </row>
    <row r="99" spans="1:15" x14ac:dyDescent="0.25">
      <c r="A99" s="42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4"/>
    </row>
    <row r="100" spans="1:15" x14ac:dyDescent="0.25">
      <c r="A100" s="42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4"/>
    </row>
    <row r="101" spans="1:15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4"/>
    </row>
    <row r="102" spans="1:15" x14ac:dyDescent="0.25">
      <c r="A102" s="42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4"/>
    </row>
    <row r="103" spans="1:15" ht="15.75" thickBot="1" x14ac:dyDescent="0.3">
      <c r="A103" s="52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5"/>
    </row>
    <row r="104" spans="1:15" ht="15.75" thickTop="1" x14ac:dyDescent="0.25"/>
  </sheetData>
  <sheetProtection algorithmName="SHA-512" hashValue="uepKb70pA1VlxP7AZ6Okm03WbnYj+pSWceRhzEpqcSVPpFv/nU0TFIC+asQmgHo3mIvmjWRyS0vyhduqMQj5wg==" saltValue="nuMQNOZwI3jJlZ08eXIMDg==" spinCount="100000" sheet="1" selectLockedCells="1"/>
  <mergeCells count="63">
    <mergeCell ref="B2:N2"/>
    <mergeCell ref="B6:D6"/>
    <mergeCell ref="E6:N6"/>
    <mergeCell ref="B7:D7"/>
    <mergeCell ref="E7:N8"/>
    <mergeCell ref="B8:D8"/>
    <mergeCell ref="B9:D9"/>
    <mergeCell ref="E9:I9"/>
    <mergeCell ref="J9:N11"/>
    <mergeCell ref="B10:D10"/>
    <mergeCell ref="E10:I10"/>
    <mergeCell ref="B11:D11"/>
    <mergeCell ref="E11:I1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B40:C44"/>
    <mergeCell ref="L40:L45"/>
    <mergeCell ref="M40:N45"/>
    <mergeCell ref="B64:E64"/>
    <mergeCell ref="H64:M64"/>
    <mergeCell ref="D51:E51"/>
    <mergeCell ref="G51:J51"/>
    <mergeCell ref="K51:M51"/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</mergeCells>
  <dataValidations count="2">
    <dataValidation type="list" allowBlank="1" showInputMessage="1" showErrorMessage="1" sqref="G29:J29 G34:J34" xr:uid="{1D09C12A-1379-48D2-95DE-A115C582EA18}">
      <formula1>"0,4"</formula1>
    </dataValidation>
    <dataValidation type="whole" allowBlank="1" showInputMessage="1" showErrorMessage="1" sqref="G25:J28 G35:J36 G33:J33 G40:J45" xr:uid="{54703116-CA67-4915-9B9B-1C34B6CBFFA0}">
      <formula1>0</formula1>
      <formula2>4</formula2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9429D-C51D-4C7C-A14A-3A0B65FF1C57}">
  <dimension ref="A1:O104"/>
  <sheetViews>
    <sheetView view="pageBreakPreview" topLeftCell="A46" zoomScaleNormal="100" zoomScaleSheetLayoutView="100" workbookViewId="0">
      <selection activeCell="B64" sqref="B64:E64"/>
    </sheetView>
  </sheetViews>
  <sheetFormatPr defaultColWidth="9.140625" defaultRowHeight="15" x14ac:dyDescent="0.25"/>
  <cols>
    <col min="1" max="1" width="3.42578125" customWidth="1"/>
    <col min="2" max="2" width="3.5703125" customWidth="1"/>
    <col min="3" max="3" width="12.85546875" customWidth="1"/>
    <col min="4" max="4" width="3.7109375" customWidth="1"/>
    <col min="5" max="5" width="18.42578125" customWidth="1"/>
    <col min="6" max="6" width="11.7109375" customWidth="1"/>
    <col min="7" max="10" width="4.28515625" customWidth="1"/>
    <col min="11" max="11" width="10.5703125" customWidth="1"/>
    <col min="12" max="12" width="8.42578125" customWidth="1"/>
    <col min="13" max="13" width="8.7109375" customWidth="1"/>
    <col min="14" max="14" width="4.42578125" customWidth="1"/>
    <col min="15" max="15" width="3.85546875" customWidth="1"/>
  </cols>
  <sheetData>
    <row r="1" spans="1:15" ht="15.75" thickTop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94" t="s">
        <v>158</v>
      </c>
    </row>
    <row r="2" spans="1:15" ht="15.75" x14ac:dyDescent="0.25">
      <c r="A2" s="42"/>
      <c r="B2" s="368" t="s">
        <v>159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44"/>
    </row>
    <row r="3" spans="1:15" ht="9.9499999999999993" customHeight="1" x14ac:dyDescent="0.25">
      <c r="A3" s="42"/>
      <c r="B3" s="115"/>
      <c r="C3" s="115"/>
      <c r="D3" s="115"/>
      <c r="E3" s="115"/>
      <c r="F3" s="115"/>
      <c r="G3" s="43"/>
      <c r="H3" s="43"/>
      <c r="I3" s="43"/>
      <c r="J3" s="43"/>
      <c r="K3" s="43"/>
      <c r="L3" s="43"/>
      <c r="M3" s="43"/>
      <c r="N3" s="43"/>
      <c r="O3" s="44"/>
    </row>
    <row r="4" spans="1:15" x14ac:dyDescent="0.25">
      <c r="A4" s="42"/>
      <c r="B4" s="116" t="s">
        <v>79</v>
      </c>
      <c r="C4" s="102"/>
      <c r="D4" s="102"/>
      <c r="E4" s="102"/>
      <c r="F4" s="102"/>
      <c r="G4" s="43"/>
      <c r="H4" s="43"/>
      <c r="I4" s="43"/>
      <c r="J4" s="43"/>
      <c r="K4" s="43"/>
      <c r="L4" s="43"/>
      <c r="M4" s="43"/>
      <c r="N4" s="43"/>
      <c r="O4" s="44"/>
    </row>
    <row r="5" spans="1:15" ht="9.6" customHeight="1" thickBot="1" x14ac:dyDescent="0.3">
      <c r="A5" s="42"/>
      <c r="B5" s="102"/>
      <c r="C5" s="102"/>
      <c r="D5" s="102"/>
      <c r="E5" s="102"/>
      <c r="F5" s="102"/>
      <c r="G5" s="43"/>
      <c r="H5" s="43"/>
      <c r="I5" s="43"/>
      <c r="J5" s="43"/>
      <c r="K5" s="43"/>
      <c r="L5" s="43"/>
      <c r="M5" s="43"/>
      <c r="N5" s="43"/>
      <c r="O5" s="44"/>
    </row>
    <row r="6" spans="1:15" ht="23.25" customHeight="1" thickBot="1" x14ac:dyDescent="0.3">
      <c r="A6" s="42"/>
      <c r="B6" s="369" t="s">
        <v>80</v>
      </c>
      <c r="C6" s="370"/>
      <c r="D6" s="371"/>
      <c r="E6" s="301"/>
      <c r="F6" s="302"/>
      <c r="G6" s="302"/>
      <c r="H6" s="302"/>
      <c r="I6" s="302"/>
      <c r="J6" s="302"/>
      <c r="K6" s="302"/>
      <c r="L6" s="302"/>
      <c r="M6" s="302"/>
      <c r="N6" s="302"/>
      <c r="O6" s="44"/>
    </row>
    <row r="7" spans="1:15" ht="13.5" customHeight="1" x14ac:dyDescent="0.25">
      <c r="A7" s="42"/>
      <c r="B7" s="372" t="s">
        <v>81</v>
      </c>
      <c r="C7" s="373"/>
      <c r="D7" s="374"/>
      <c r="E7" s="301"/>
      <c r="F7" s="302"/>
      <c r="G7" s="302"/>
      <c r="H7" s="302"/>
      <c r="I7" s="302"/>
      <c r="J7" s="302"/>
      <c r="K7" s="302"/>
      <c r="L7" s="302"/>
      <c r="M7" s="302"/>
      <c r="N7" s="302"/>
      <c r="O7" s="44"/>
    </row>
    <row r="8" spans="1:15" ht="15.75" thickBot="1" x14ac:dyDescent="0.3">
      <c r="A8" s="42"/>
      <c r="B8" s="375" t="s">
        <v>82</v>
      </c>
      <c r="C8" s="376"/>
      <c r="D8" s="377"/>
      <c r="E8" s="301"/>
      <c r="F8" s="302"/>
      <c r="G8" s="302"/>
      <c r="H8" s="302"/>
      <c r="I8" s="302"/>
      <c r="J8" s="302"/>
      <c r="K8" s="302"/>
      <c r="L8" s="302"/>
      <c r="M8" s="302"/>
      <c r="N8" s="302"/>
      <c r="O8" s="44"/>
    </row>
    <row r="9" spans="1:15" ht="26.25" customHeight="1" thickBot="1" x14ac:dyDescent="0.3">
      <c r="A9" s="42"/>
      <c r="B9" s="378" t="s">
        <v>83</v>
      </c>
      <c r="C9" s="379"/>
      <c r="D9" s="380"/>
      <c r="E9" s="313"/>
      <c r="F9" s="314"/>
      <c r="G9" s="314"/>
      <c r="H9" s="314"/>
      <c r="I9" s="314"/>
      <c r="J9" s="381" t="s">
        <v>84</v>
      </c>
      <c r="K9" s="382"/>
      <c r="L9" s="382"/>
      <c r="M9" s="382"/>
      <c r="N9" s="382"/>
      <c r="O9" s="44"/>
    </row>
    <row r="10" spans="1:15" ht="26.25" customHeight="1" thickBot="1" x14ac:dyDescent="0.3">
      <c r="A10" s="42"/>
      <c r="B10" s="378" t="s">
        <v>85</v>
      </c>
      <c r="C10" s="379"/>
      <c r="D10" s="380"/>
      <c r="E10" s="317"/>
      <c r="F10" s="318"/>
      <c r="G10" s="318"/>
      <c r="H10" s="318"/>
      <c r="I10" s="318"/>
      <c r="J10" s="381"/>
      <c r="K10" s="382"/>
      <c r="L10" s="382"/>
      <c r="M10" s="382"/>
      <c r="N10" s="382"/>
      <c r="O10" s="44"/>
    </row>
    <row r="11" spans="1:15" ht="26.25" customHeight="1" thickBot="1" x14ac:dyDescent="0.3">
      <c r="A11" s="42"/>
      <c r="B11" s="378" t="s">
        <v>86</v>
      </c>
      <c r="C11" s="379"/>
      <c r="D11" s="380"/>
      <c r="E11" s="317"/>
      <c r="F11" s="318"/>
      <c r="G11" s="318"/>
      <c r="H11" s="318"/>
      <c r="I11" s="318"/>
      <c r="J11" s="381"/>
      <c r="K11" s="382"/>
      <c r="L11" s="382"/>
      <c r="M11" s="382"/>
      <c r="N11" s="382"/>
      <c r="O11" s="44"/>
    </row>
    <row r="12" spans="1:15" ht="26.25" customHeight="1" thickBot="1" x14ac:dyDescent="0.3">
      <c r="A12" s="42"/>
      <c r="B12" s="378" t="s">
        <v>87</v>
      </c>
      <c r="C12" s="379"/>
      <c r="D12" s="380"/>
      <c r="E12" s="317"/>
      <c r="F12" s="318"/>
      <c r="G12" s="318"/>
      <c r="H12" s="318"/>
      <c r="I12" s="318"/>
      <c r="M12" s="117"/>
      <c r="N12" s="117"/>
      <c r="O12" s="44"/>
    </row>
    <row r="13" spans="1:15" ht="26.25" customHeight="1" thickBot="1" x14ac:dyDescent="0.3">
      <c r="A13" s="42"/>
      <c r="B13" s="378" t="s">
        <v>160</v>
      </c>
      <c r="C13" s="379"/>
      <c r="D13" s="380"/>
      <c r="E13" s="317"/>
      <c r="F13" s="318"/>
      <c r="G13" s="318"/>
      <c r="H13" s="318"/>
      <c r="I13" s="318"/>
      <c r="M13" s="118"/>
      <c r="N13" s="118"/>
      <c r="O13" s="44"/>
    </row>
    <row r="14" spans="1:15" ht="10.5" customHeight="1" x14ac:dyDescent="0.25">
      <c r="A14" s="42"/>
      <c r="B14" s="119"/>
      <c r="C14" s="119"/>
      <c r="D14" s="119"/>
      <c r="E14" s="119"/>
      <c r="F14" s="119"/>
      <c r="G14" s="119"/>
      <c r="H14" s="119"/>
      <c r="I14" s="119"/>
      <c r="J14" t="s">
        <v>89</v>
      </c>
      <c r="K14" s="119"/>
      <c r="L14" s="119"/>
      <c r="M14" s="119"/>
      <c r="N14" s="119"/>
      <c r="O14" s="44"/>
    </row>
    <row r="15" spans="1:15" x14ac:dyDescent="0.25">
      <c r="A15" s="42"/>
      <c r="B15" s="119"/>
      <c r="C15" s="119"/>
      <c r="D15" s="119"/>
      <c r="E15" s="119"/>
      <c r="F15" s="119"/>
      <c r="G15" s="119"/>
      <c r="H15" s="119"/>
      <c r="I15" s="119"/>
      <c r="K15" s="391" t="s">
        <v>90</v>
      </c>
      <c r="L15" s="391"/>
      <c r="M15" s="391"/>
      <c r="N15" s="119"/>
      <c r="O15" s="44"/>
    </row>
    <row r="16" spans="1:15" ht="9.9499999999999993" customHeight="1" x14ac:dyDescent="0.25">
      <c r="A16" s="42"/>
      <c r="B16" s="119"/>
      <c r="C16" s="119"/>
      <c r="D16" s="119"/>
      <c r="E16" s="119"/>
      <c r="F16" s="119"/>
      <c r="G16" s="119"/>
      <c r="H16" s="119"/>
      <c r="I16" s="119"/>
      <c r="K16" s="119"/>
      <c r="L16" s="119"/>
      <c r="M16" s="119"/>
      <c r="N16" s="119"/>
      <c r="O16" s="44"/>
    </row>
    <row r="17" spans="1:15" x14ac:dyDescent="0.25">
      <c r="A17" s="42"/>
      <c r="B17" s="116" t="s">
        <v>161</v>
      </c>
      <c r="C17" s="102"/>
      <c r="D17" s="102"/>
      <c r="E17" s="102"/>
      <c r="F17" s="102"/>
      <c r="G17" s="43"/>
      <c r="H17" s="43"/>
      <c r="I17" s="43"/>
      <c r="J17" s="43"/>
      <c r="N17" s="158"/>
      <c r="O17" s="44"/>
    </row>
    <row r="18" spans="1:15" x14ac:dyDescent="0.25">
      <c r="A18" s="42"/>
      <c r="B18" s="116"/>
      <c r="C18" s="102"/>
      <c r="D18" s="102"/>
      <c r="E18" s="102"/>
      <c r="F18" s="102"/>
      <c r="G18" s="43"/>
      <c r="H18" s="43"/>
      <c r="I18" s="43"/>
      <c r="J18" s="43"/>
      <c r="K18" s="43"/>
      <c r="L18" s="43"/>
      <c r="M18" s="43"/>
      <c r="N18" s="43"/>
      <c r="O18" s="44"/>
    </row>
    <row r="19" spans="1:15" ht="12" customHeight="1" x14ac:dyDescent="0.25">
      <c r="A19" s="42"/>
      <c r="B19" s="121" t="s">
        <v>74</v>
      </c>
      <c r="C19" s="122" t="s">
        <v>162</v>
      </c>
      <c r="D19" s="122"/>
      <c r="E19" s="123"/>
      <c r="F19" s="123"/>
      <c r="G19" s="43"/>
      <c r="H19" s="43"/>
      <c r="I19" s="43"/>
      <c r="J19" s="43"/>
      <c r="K19" s="43"/>
      <c r="L19" s="43"/>
      <c r="M19" s="48">
        <v>800</v>
      </c>
      <c r="N19" s="43"/>
      <c r="O19" s="44"/>
    </row>
    <row r="20" spans="1:15" ht="12" customHeight="1" x14ac:dyDescent="0.25">
      <c r="A20" s="42"/>
      <c r="B20" s="121" t="s">
        <v>75</v>
      </c>
      <c r="C20" s="122" t="s">
        <v>163</v>
      </c>
      <c r="D20" s="122"/>
      <c r="E20" s="123"/>
      <c r="F20" s="123"/>
      <c r="G20" s="43"/>
      <c r="H20" s="43"/>
      <c r="I20" s="43"/>
      <c r="J20" s="43"/>
      <c r="K20" s="43"/>
      <c r="L20" s="43"/>
      <c r="M20" s="48">
        <v>400</v>
      </c>
      <c r="O20" s="44"/>
    </row>
    <row r="21" spans="1:15" ht="12" customHeight="1" x14ac:dyDescent="0.25">
      <c r="A21" s="42"/>
      <c r="B21" s="121" t="s">
        <v>164</v>
      </c>
      <c r="C21" s="122" t="s">
        <v>165</v>
      </c>
      <c r="D21" s="122"/>
      <c r="E21" s="123"/>
      <c r="F21" s="123"/>
      <c r="G21" s="43"/>
      <c r="H21" s="43"/>
      <c r="I21" s="43"/>
      <c r="J21" s="43"/>
      <c r="K21" s="43"/>
      <c r="L21" s="43"/>
      <c r="M21" s="43"/>
      <c r="N21" s="48">
        <v>400</v>
      </c>
      <c r="O21" s="44"/>
    </row>
    <row r="22" spans="1:15" ht="9.9499999999999993" customHeight="1" x14ac:dyDescent="0.25">
      <c r="A22" s="42"/>
      <c r="B22" s="123"/>
      <c r="C22" s="123"/>
      <c r="D22" s="123"/>
      <c r="E22" s="123"/>
      <c r="F22" s="123"/>
      <c r="G22" s="43"/>
      <c r="H22" s="43"/>
      <c r="I22" s="43"/>
      <c r="J22" s="43"/>
      <c r="K22" s="43"/>
      <c r="L22" s="43"/>
      <c r="M22" s="43"/>
      <c r="N22" s="43"/>
      <c r="O22" s="44"/>
    </row>
    <row r="23" spans="1:15" ht="30" customHeight="1" x14ac:dyDescent="0.25">
      <c r="A23" s="42"/>
      <c r="B23" s="278" t="s">
        <v>166</v>
      </c>
      <c r="C23" s="278"/>
      <c r="D23" s="284" t="s">
        <v>167</v>
      </c>
      <c r="E23" s="284"/>
      <c r="F23" s="278" t="s">
        <v>168</v>
      </c>
      <c r="G23" s="284" t="s">
        <v>169</v>
      </c>
      <c r="H23" s="284"/>
      <c r="I23" s="284"/>
      <c r="J23" s="284"/>
      <c r="K23" s="284" t="s">
        <v>170</v>
      </c>
      <c r="L23" s="278" t="s">
        <v>171</v>
      </c>
      <c r="M23" s="284" t="s">
        <v>172</v>
      </c>
      <c r="N23" s="284"/>
      <c r="O23" s="44"/>
    </row>
    <row r="24" spans="1:15" x14ac:dyDescent="0.25">
      <c r="A24" s="42"/>
      <c r="B24" s="279"/>
      <c r="C24" s="279"/>
      <c r="D24" s="284"/>
      <c r="E24" s="284"/>
      <c r="F24" s="278"/>
      <c r="G24" s="125" t="s">
        <v>109</v>
      </c>
      <c r="H24" s="125" t="s">
        <v>110</v>
      </c>
      <c r="I24" s="125" t="s">
        <v>173</v>
      </c>
      <c r="J24" s="125" t="s">
        <v>112</v>
      </c>
      <c r="K24" s="284"/>
      <c r="L24" s="278"/>
      <c r="M24" s="284"/>
      <c r="N24" s="284"/>
      <c r="O24" s="44"/>
    </row>
    <row r="25" spans="1:15" ht="23.25" customHeight="1" x14ac:dyDescent="0.25">
      <c r="A25" s="42"/>
      <c r="B25" s="287" t="s">
        <v>174</v>
      </c>
      <c r="C25" s="286"/>
      <c r="D25" s="126" t="s">
        <v>136</v>
      </c>
      <c r="E25" s="127" t="s">
        <v>137</v>
      </c>
      <c r="F25" s="68">
        <v>10</v>
      </c>
      <c r="G25" s="71">
        <v>4</v>
      </c>
      <c r="H25" s="71">
        <v>4</v>
      </c>
      <c r="I25" s="71">
        <v>4</v>
      </c>
      <c r="J25" s="71">
        <v>4</v>
      </c>
      <c r="K25" s="68">
        <f>F25*(SUM(G25:J25))</f>
        <v>160</v>
      </c>
      <c r="L25" s="385">
        <f>SUM(K25:K29)/$M$19*B29</f>
        <v>44.5</v>
      </c>
      <c r="M25" s="278" t="str">
        <f>IF(AND(SUM(G29:J29)=16,$L$25&gt;=29.5%),"TERAMPIL","BELUM TERAMPIL")</f>
        <v>BELUM TERAMPIL</v>
      </c>
      <c r="N25" s="278"/>
      <c r="O25" s="44"/>
    </row>
    <row r="26" spans="1:15" ht="23.25" customHeight="1" x14ac:dyDescent="0.25">
      <c r="A26" s="42"/>
      <c r="B26" s="383"/>
      <c r="C26" s="384"/>
      <c r="D26" s="126" t="s">
        <v>139</v>
      </c>
      <c r="E26" s="127" t="s">
        <v>140</v>
      </c>
      <c r="F26" s="68">
        <v>6</v>
      </c>
      <c r="G26" s="71">
        <v>4</v>
      </c>
      <c r="H26" s="71">
        <v>4</v>
      </c>
      <c r="I26" s="71">
        <v>4</v>
      </c>
      <c r="J26" s="71">
        <v>4</v>
      </c>
      <c r="K26" s="68">
        <f t="shared" ref="K26:K29" si="0">F26*(SUM(G26:J26))</f>
        <v>96</v>
      </c>
      <c r="L26" s="385"/>
      <c r="M26" s="278"/>
      <c r="N26" s="278"/>
      <c r="O26" s="44"/>
    </row>
    <row r="27" spans="1:15" ht="23.25" customHeight="1" x14ac:dyDescent="0.25">
      <c r="A27" s="42"/>
      <c r="B27" s="383"/>
      <c r="C27" s="384"/>
      <c r="D27" s="126" t="s">
        <v>144</v>
      </c>
      <c r="E27" s="127" t="s">
        <v>145</v>
      </c>
      <c r="F27" s="68">
        <v>4</v>
      </c>
      <c r="G27" s="71">
        <v>4</v>
      </c>
      <c r="H27" s="71">
        <v>4</v>
      </c>
      <c r="I27" s="71">
        <v>4</v>
      </c>
      <c r="J27" s="71">
        <v>4</v>
      </c>
      <c r="K27" s="68">
        <f t="shared" si="0"/>
        <v>64</v>
      </c>
      <c r="L27" s="385"/>
      <c r="M27" s="278"/>
      <c r="N27" s="278"/>
      <c r="O27" s="44"/>
    </row>
    <row r="28" spans="1:15" ht="23.25" customHeight="1" x14ac:dyDescent="0.25">
      <c r="A28" s="42"/>
      <c r="B28" s="383"/>
      <c r="C28" s="384"/>
      <c r="D28" s="126" t="s">
        <v>148</v>
      </c>
      <c r="E28" s="127" t="s">
        <v>149</v>
      </c>
      <c r="F28" s="68">
        <v>8</v>
      </c>
      <c r="G28" s="71">
        <v>4</v>
      </c>
      <c r="H28" s="71">
        <v>4</v>
      </c>
      <c r="I28" s="71">
        <v>4</v>
      </c>
      <c r="J28" s="71">
        <v>4</v>
      </c>
      <c r="K28" s="68">
        <f t="shared" si="0"/>
        <v>128</v>
      </c>
      <c r="L28" s="385"/>
      <c r="M28" s="278"/>
      <c r="N28" s="278"/>
      <c r="O28" s="44"/>
    </row>
    <row r="29" spans="1:15" ht="27.75" customHeight="1" x14ac:dyDescent="0.25">
      <c r="A29" s="42"/>
      <c r="B29" s="128">
        <v>50</v>
      </c>
      <c r="C29" s="129" t="s">
        <v>175</v>
      </c>
      <c r="D29" s="126" t="s">
        <v>152</v>
      </c>
      <c r="E29" s="130" t="s">
        <v>176</v>
      </c>
      <c r="F29" s="68">
        <v>22</v>
      </c>
      <c r="G29" s="71">
        <v>0</v>
      </c>
      <c r="H29" s="71">
        <v>4</v>
      </c>
      <c r="I29" s="71">
        <v>4</v>
      </c>
      <c r="J29" s="71">
        <v>4</v>
      </c>
      <c r="K29" s="68">
        <f t="shared" si="0"/>
        <v>264</v>
      </c>
      <c r="L29" s="385"/>
      <c r="M29" s="278"/>
      <c r="N29" s="278"/>
      <c r="O29" s="44"/>
    </row>
    <row r="30" spans="1:15" ht="23.25" customHeight="1" x14ac:dyDescent="0.25">
      <c r="A30" s="42"/>
      <c r="O30" s="44"/>
    </row>
    <row r="31" spans="1:15" ht="24" customHeight="1" x14ac:dyDescent="0.25">
      <c r="A31" s="42"/>
      <c r="B31" s="278" t="s">
        <v>166</v>
      </c>
      <c r="C31" s="278"/>
      <c r="D31" s="284" t="s">
        <v>167</v>
      </c>
      <c r="E31" s="284"/>
      <c r="F31" s="278" t="s">
        <v>168</v>
      </c>
      <c r="G31" s="284" t="s">
        <v>169</v>
      </c>
      <c r="H31" s="284"/>
      <c r="I31" s="284"/>
      <c r="J31" s="284"/>
      <c r="K31" s="284" t="s">
        <v>170</v>
      </c>
      <c r="L31" s="284" t="s">
        <v>7</v>
      </c>
      <c r="M31" s="284" t="s">
        <v>172</v>
      </c>
      <c r="N31" s="284"/>
      <c r="O31" s="44"/>
    </row>
    <row r="32" spans="1:15" x14ac:dyDescent="0.25">
      <c r="A32" s="42"/>
      <c r="B32" s="279"/>
      <c r="C32" s="279"/>
      <c r="D32" s="284"/>
      <c r="E32" s="284"/>
      <c r="F32" s="278"/>
      <c r="G32" s="125" t="s">
        <v>109</v>
      </c>
      <c r="H32" s="125" t="s">
        <v>110</v>
      </c>
      <c r="I32" s="125" t="s">
        <v>173</v>
      </c>
      <c r="J32" s="125" t="s">
        <v>112</v>
      </c>
      <c r="K32" s="284"/>
      <c r="L32" s="284"/>
      <c r="M32" s="284"/>
      <c r="N32" s="284"/>
      <c r="O32" s="44"/>
    </row>
    <row r="33" spans="1:15" ht="22.5" customHeight="1" x14ac:dyDescent="0.25">
      <c r="A33" s="42"/>
      <c r="B33" s="287" t="s">
        <v>177</v>
      </c>
      <c r="C33" s="286"/>
      <c r="D33" s="131" t="s">
        <v>136</v>
      </c>
      <c r="E33" s="109" t="s">
        <v>138</v>
      </c>
      <c r="F33" s="132">
        <v>8</v>
      </c>
      <c r="G33" s="47">
        <v>4</v>
      </c>
      <c r="H33" s="47">
        <v>4</v>
      </c>
      <c r="I33" s="47">
        <v>4</v>
      </c>
      <c r="J33" s="47">
        <v>4</v>
      </c>
      <c r="K33" s="68">
        <f>F33*(SUM(G33:J33))</f>
        <v>128</v>
      </c>
      <c r="L33" s="385">
        <f>SUM(K33:K36)/$M$20*B36</f>
        <v>22</v>
      </c>
      <c r="M33" s="278" t="str">
        <f>IF(AND(SUM(G34:J34)=16,$L$33&gt;=14.5%),"TERAMPIL","BELUM TERAMPIL")</f>
        <v>BELUM TERAMPIL</v>
      </c>
      <c r="N33" s="278"/>
      <c r="O33" s="44"/>
    </row>
    <row r="34" spans="1:15" ht="22.5" customHeight="1" x14ac:dyDescent="0.25">
      <c r="A34" s="42"/>
      <c r="B34" s="383"/>
      <c r="C34" s="384"/>
      <c r="D34" s="131" t="s">
        <v>139</v>
      </c>
      <c r="E34" s="109" t="s">
        <v>141</v>
      </c>
      <c r="F34" s="132">
        <v>12</v>
      </c>
      <c r="G34" s="47">
        <v>4</v>
      </c>
      <c r="H34" s="47">
        <v>4</v>
      </c>
      <c r="I34" s="47">
        <v>0</v>
      </c>
      <c r="J34" s="47">
        <v>4</v>
      </c>
      <c r="K34" s="68">
        <f t="shared" ref="K34:K36" si="1">F34*(SUM(G34:J34))</f>
        <v>144</v>
      </c>
      <c r="L34" s="385"/>
      <c r="M34" s="278"/>
      <c r="N34" s="278"/>
      <c r="O34" s="44"/>
    </row>
    <row r="35" spans="1:15" ht="22.5" customHeight="1" x14ac:dyDescent="0.25">
      <c r="A35" s="42"/>
      <c r="B35" s="383"/>
      <c r="C35" s="384"/>
      <c r="D35" s="131" t="s">
        <v>144</v>
      </c>
      <c r="E35" s="109" t="s">
        <v>146</v>
      </c>
      <c r="F35" s="132">
        <v>1</v>
      </c>
      <c r="G35" s="47">
        <v>4</v>
      </c>
      <c r="H35" s="47">
        <v>4</v>
      </c>
      <c r="I35" s="47">
        <v>4</v>
      </c>
      <c r="J35" s="47">
        <v>4</v>
      </c>
      <c r="K35" s="68">
        <f t="shared" si="1"/>
        <v>16</v>
      </c>
      <c r="L35" s="385"/>
      <c r="M35" s="278"/>
      <c r="N35" s="278"/>
      <c r="O35" s="44"/>
    </row>
    <row r="36" spans="1:15" ht="22.5" customHeight="1" x14ac:dyDescent="0.25">
      <c r="A36" s="42"/>
      <c r="B36" s="133">
        <v>25</v>
      </c>
      <c r="C36" s="134" t="s">
        <v>175</v>
      </c>
      <c r="D36" s="131" t="s">
        <v>148</v>
      </c>
      <c r="E36" s="109" t="s">
        <v>150</v>
      </c>
      <c r="F36" s="132">
        <v>4</v>
      </c>
      <c r="G36" s="47">
        <v>4</v>
      </c>
      <c r="H36" s="47">
        <v>4</v>
      </c>
      <c r="I36" s="47">
        <v>4</v>
      </c>
      <c r="J36" s="47">
        <v>4</v>
      </c>
      <c r="K36" s="68">
        <f t="shared" si="1"/>
        <v>64</v>
      </c>
      <c r="L36" s="385"/>
      <c r="M36" s="278"/>
      <c r="N36" s="278"/>
      <c r="O36" s="44"/>
    </row>
    <row r="37" spans="1:15" ht="23.25" customHeight="1" x14ac:dyDescent="0.25">
      <c r="A37" s="42"/>
      <c r="O37" s="44"/>
    </row>
    <row r="38" spans="1:15" x14ac:dyDescent="0.25">
      <c r="A38" s="42"/>
      <c r="B38" s="278" t="s">
        <v>166</v>
      </c>
      <c r="C38" s="278"/>
      <c r="D38" s="284" t="s">
        <v>167</v>
      </c>
      <c r="E38" s="284"/>
      <c r="F38" s="278" t="s">
        <v>168</v>
      </c>
      <c r="G38" s="284" t="s">
        <v>169</v>
      </c>
      <c r="H38" s="284"/>
      <c r="I38" s="284"/>
      <c r="J38" s="284"/>
      <c r="K38" s="284" t="s">
        <v>170</v>
      </c>
      <c r="L38" s="284" t="s">
        <v>7</v>
      </c>
      <c r="M38" s="284" t="s">
        <v>172</v>
      </c>
      <c r="N38" s="284"/>
      <c r="O38" s="44"/>
    </row>
    <row r="39" spans="1:15" x14ac:dyDescent="0.25">
      <c r="A39" s="42"/>
      <c r="B39" s="279"/>
      <c r="C39" s="279"/>
      <c r="D39" s="284"/>
      <c r="E39" s="284"/>
      <c r="F39" s="278"/>
      <c r="G39" s="125" t="s">
        <v>109</v>
      </c>
      <c r="H39" s="125" t="s">
        <v>110</v>
      </c>
      <c r="I39" s="125" t="s">
        <v>173</v>
      </c>
      <c r="J39" s="125" t="s">
        <v>112</v>
      </c>
      <c r="K39" s="284"/>
      <c r="L39" s="284"/>
      <c r="M39" s="284"/>
      <c r="N39" s="284"/>
      <c r="O39" s="44"/>
    </row>
    <row r="40" spans="1:15" ht="22.5" customHeight="1" x14ac:dyDescent="0.25">
      <c r="A40" s="42"/>
      <c r="B40" s="287" t="s">
        <v>178</v>
      </c>
      <c r="C40" s="286"/>
      <c r="D40" s="131" t="s">
        <v>136</v>
      </c>
      <c r="E40" s="109" t="s">
        <v>138</v>
      </c>
      <c r="F40" s="132">
        <v>8</v>
      </c>
      <c r="G40" s="47">
        <v>4</v>
      </c>
      <c r="H40" s="47">
        <v>4</v>
      </c>
      <c r="I40" s="47">
        <v>4</v>
      </c>
      <c r="J40" s="47">
        <v>4</v>
      </c>
      <c r="K40" s="68">
        <f>F40*(SUM(G40:J40))</f>
        <v>128</v>
      </c>
      <c r="L40" s="385">
        <f>SUM(K40:K45)/$N$21*B45</f>
        <v>25</v>
      </c>
      <c r="M40" s="278" t="str">
        <f>IF($L$40&gt;=14.5%,"TERAMPIL","BELUM TERAMPIL")</f>
        <v>TERAMPIL</v>
      </c>
      <c r="N40" s="278"/>
      <c r="O40" s="44"/>
    </row>
    <row r="41" spans="1:15" ht="22.5" customHeight="1" x14ac:dyDescent="0.25">
      <c r="A41" s="42"/>
      <c r="B41" s="383"/>
      <c r="C41" s="384"/>
      <c r="D41" s="131" t="s">
        <v>139</v>
      </c>
      <c r="E41" s="109" t="s">
        <v>142</v>
      </c>
      <c r="F41" s="132">
        <v>4</v>
      </c>
      <c r="G41" s="47">
        <v>4</v>
      </c>
      <c r="H41" s="47">
        <v>4</v>
      </c>
      <c r="I41" s="47">
        <v>4</v>
      </c>
      <c r="J41" s="47">
        <v>4</v>
      </c>
      <c r="K41" s="68">
        <f t="shared" ref="K41:K45" si="2">F41*(SUM(G41:J41))</f>
        <v>64</v>
      </c>
      <c r="L41" s="385"/>
      <c r="M41" s="278"/>
      <c r="N41" s="278"/>
      <c r="O41" s="44"/>
    </row>
    <row r="42" spans="1:15" ht="22.5" customHeight="1" x14ac:dyDescent="0.25">
      <c r="A42" s="42"/>
      <c r="B42" s="383"/>
      <c r="C42" s="384"/>
      <c r="D42" s="131" t="s">
        <v>144</v>
      </c>
      <c r="E42" s="109" t="s">
        <v>147</v>
      </c>
      <c r="F42" s="132">
        <v>4</v>
      </c>
      <c r="G42" s="47">
        <v>4</v>
      </c>
      <c r="H42" s="47">
        <v>4</v>
      </c>
      <c r="I42" s="47">
        <v>4</v>
      </c>
      <c r="J42" s="47">
        <v>4</v>
      </c>
      <c r="K42" s="68">
        <f t="shared" si="2"/>
        <v>64</v>
      </c>
      <c r="L42" s="385"/>
      <c r="M42" s="278"/>
      <c r="N42" s="278"/>
      <c r="O42" s="44"/>
    </row>
    <row r="43" spans="1:15" ht="22.5" customHeight="1" x14ac:dyDescent="0.25">
      <c r="A43" s="42"/>
      <c r="B43" s="383"/>
      <c r="C43" s="384"/>
      <c r="D43" s="131" t="s">
        <v>148</v>
      </c>
      <c r="E43" s="109" t="s">
        <v>151</v>
      </c>
      <c r="F43" s="132">
        <v>2</v>
      </c>
      <c r="G43" s="47">
        <v>4</v>
      </c>
      <c r="H43" s="47">
        <v>4</v>
      </c>
      <c r="I43" s="47">
        <v>4</v>
      </c>
      <c r="J43" s="47">
        <v>4</v>
      </c>
      <c r="K43" s="68">
        <f t="shared" si="2"/>
        <v>32</v>
      </c>
      <c r="L43" s="385"/>
      <c r="M43" s="278"/>
      <c r="N43" s="278"/>
      <c r="O43" s="44"/>
    </row>
    <row r="44" spans="1:15" ht="22.5" customHeight="1" x14ac:dyDescent="0.25">
      <c r="A44" s="42"/>
      <c r="B44" s="383"/>
      <c r="C44" s="384"/>
      <c r="D44" s="131" t="s">
        <v>152</v>
      </c>
      <c r="E44" s="109" t="s">
        <v>154</v>
      </c>
      <c r="F44" s="132">
        <v>4</v>
      </c>
      <c r="G44" s="47">
        <v>4</v>
      </c>
      <c r="H44" s="47">
        <v>4</v>
      </c>
      <c r="I44" s="47">
        <v>4</v>
      </c>
      <c r="J44" s="47">
        <v>4</v>
      </c>
      <c r="K44" s="68">
        <f t="shared" si="2"/>
        <v>64</v>
      </c>
      <c r="L44" s="385"/>
      <c r="M44" s="278"/>
      <c r="N44" s="278"/>
      <c r="O44" s="44"/>
    </row>
    <row r="45" spans="1:15" ht="22.5" customHeight="1" x14ac:dyDescent="0.25">
      <c r="A45" s="42"/>
      <c r="B45" s="133">
        <v>25</v>
      </c>
      <c r="C45" s="134" t="s">
        <v>175</v>
      </c>
      <c r="D45" s="131" t="s">
        <v>155</v>
      </c>
      <c r="E45" s="109" t="s">
        <v>156</v>
      </c>
      <c r="F45" s="132">
        <v>3</v>
      </c>
      <c r="G45" s="47">
        <v>4</v>
      </c>
      <c r="H45" s="47">
        <v>4</v>
      </c>
      <c r="I45" s="47">
        <v>4</v>
      </c>
      <c r="J45" s="47">
        <v>4</v>
      </c>
      <c r="K45" s="68">
        <f t="shared" si="2"/>
        <v>48</v>
      </c>
      <c r="L45" s="385"/>
      <c r="M45" s="278"/>
      <c r="N45" s="278"/>
      <c r="O45" s="44"/>
    </row>
    <row r="46" spans="1:15" ht="9.9499999999999993" customHeight="1" thickBot="1" x14ac:dyDescent="0.3">
      <c r="A46" s="42"/>
      <c r="B46" s="145"/>
      <c r="C46" s="145"/>
      <c r="D46" s="145"/>
      <c r="E46" s="145"/>
      <c r="F46" s="145"/>
      <c r="G46" s="149"/>
      <c r="H46" s="149"/>
      <c r="I46" s="43"/>
      <c r="J46" s="43"/>
      <c r="K46" s="43"/>
      <c r="L46" s="43"/>
      <c r="M46" s="43"/>
      <c r="N46" s="43"/>
      <c r="O46" s="44"/>
    </row>
    <row r="47" spans="1:15" ht="9.9499999999999993" customHeight="1" thickTop="1" x14ac:dyDescent="0.25">
      <c r="A47" s="37"/>
      <c r="B47" s="137"/>
      <c r="C47" s="137"/>
      <c r="D47" s="137"/>
      <c r="E47" s="137"/>
      <c r="F47" s="137"/>
      <c r="G47" s="138"/>
      <c r="H47" s="138"/>
      <c r="I47" s="38"/>
      <c r="J47" s="38"/>
      <c r="K47" s="38"/>
      <c r="L47" s="38"/>
      <c r="M47" s="38"/>
      <c r="N47" s="38"/>
      <c r="O47" s="41"/>
    </row>
    <row r="48" spans="1:15" ht="9.9499999999999993" customHeight="1" thickBot="1" x14ac:dyDescent="0.3">
      <c r="A48" s="42"/>
      <c r="B48" s="145"/>
      <c r="C48" s="145"/>
      <c r="D48" s="145"/>
      <c r="E48" s="145"/>
      <c r="F48" s="145"/>
      <c r="G48" s="149"/>
      <c r="H48" s="149"/>
      <c r="I48" s="43"/>
      <c r="J48" s="43"/>
      <c r="K48" s="43"/>
      <c r="L48" s="43"/>
      <c r="M48" s="43"/>
      <c r="N48" s="43"/>
      <c r="O48" s="44"/>
    </row>
    <row r="49" spans="1:15" ht="16.5" customHeight="1" x14ac:dyDescent="0.25">
      <c r="A49" s="42"/>
      <c r="B49" s="139" t="s">
        <v>179</v>
      </c>
      <c r="C49" s="140"/>
      <c r="D49" s="140"/>
      <c r="E49" s="140"/>
      <c r="F49" s="140"/>
      <c r="G49" s="141"/>
      <c r="H49" s="141"/>
      <c r="I49" s="142"/>
      <c r="J49" s="142"/>
      <c r="K49" s="142"/>
      <c r="L49" s="142"/>
      <c r="M49" s="142"/>
      <c r="N49" s="143"/>
      <c r="O49" s="44"/>
    </row>
    <row r="50" spans="1:15" ht="9.9499999999999993" customHeight="1" x14ac:dyDescent="0.25">
      <c r="A50" s="42"/>
      <c r="B50" s="144"/>
      <c r="C50" s="145"/>
      <c r="D50" s="145"/>
      <c r="E50" s="145"/>
      <c r="F50" s="145"/>
      <c r="G50" s="149"/>
      <c r="H50" s="149"/>
      <c r="I50" s="43"/>
      <c r="J50" s="43"/>
      <c r="K50" s="43"/>
      <c r="L50" s="43"/>
      <c r="M50" s="43"/>
      <c r="N50" s="147"/>
      <c r="O50" s="44"/>
    </row>
    <row r="51" spans="1:15" ht="23.1" customHeight="1" x14ac:dyDescent="0.25">
      <c r="A51" s="42"/>
      <c r="B51" s="144"/>
      <c r="C51" s="148" t="s">
        <v>180</v>
      </c>
      <c r="D51" s="386">
        <f>SUM(L25,L33,L40)</f>
        <v>91.5</v>
      </c>
      <c r="E51" s="386"/>
      <c r="F51" s="145"/>
      <c r="G51" s="387" t="s">
        <v>22</v>
      </c>
      <c r="H51" s="387"/>
      <c r="I51" s="387"/>
      <c r="J51" s="387"/>
      <c r="K51" s="388" t="str">
        <f>IF(AND($M$25="TERAMPIL",$M$33="TERAMPIL",$M$40="TERAMPIL"),"TERAMPIL","BELUM TERAMPIL")</f>
        <v>BELUM TERAMPIL</v>
      </c>
      <c r="L51" s="389"/>
      <c r="M51" s="390"/>
      <c r="N51" s="150"/>
      <c r="O51" s="44"/>
    </row>
    <row r="52" spans="1:15" ht="9.9499999999999993" customHeight="1" thickBot="1" x14ac:dyDescent="0.3">
      <c r="A52" s="42"/>
      <c r="B52" s="151"/>
      <c r="C52" s="152"/>
      <c r="D52" s="152"/>
      <c r="E52" s="152"/>
      <c r="F52" s="152"/>
      <c r="G52" s="153"/>
      <c r="H52" s="153"/>
      <c r="I52" s="154"/>
      <c r="J52" s="154"/>
      <c r="K52" s="154"/>
      <c r="L52" s="154"/>
      <c r="M52" s="154"/>
      <c r="N52" s="155"/>
      <c r="O52" s="44"/>
    </row>
    <row r="53" spans="1:15" ht="9.9499999999999993" customHeight="1" x14ac:dyDescent="0.25">
      <c r="A53" s="42"/>
      <c r="B53" s="145"/>
      <c r="C53" s="145"/>
      <c r="D53" s="145"/>
      <c r="E53" s="145"/>
      <c r="F53" s="145"/>
      <c r="G53" s="149"/>
      <c r="H53" s="149"/>
      <c r="I53" s="43"/>
      <c r="J53" s="43"/>
      <c r="K53" s="43"/>
      <c r="L53" s="43"/>
      <c r="M53" s="43"/>
      <c r="N53" s="43"/>
      <c r="O53" s="44"/>
    </row>
    <row r="54" spans="1:15" ht="15.75" x14ac:dyDescent="0.25">
      <c r="A54" s="42"/>
      <c r="B54" s="116" t="s">
        <v>181</v>
      </c>
      <c r="C54" s="156"/>
      <c r="D54" s="156"/>
      <c r="E54" s="156"/>
      <c r="F54" s="156"/>
      <c r="G54" s="43"/>
      <c r="H54" s="43"/>
      <c r="I54" s="43"/>
      <c r="J54" s="43"/>
      <c r="K54" s="43"/>
      <c r="L54" s="43"/>
      <c r="M54" s="43"/>
      <c r="N54" s="43"/>
      <c r="O54" s="44"/>
    </row>
    <row r="55" spans="1:15" ht="9.9499999999999993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4"/>
    </row>
    <row r="56" spans="1:15" ht="9.9499999999999993" customHeight="1" x14ac:dyDescent="0.25">
      <c r="A56" s="42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4"/>
    </row>
    <row r="57" spans="1:15" ht="9.9499999999999993" customHeight="1" x14ac:dyDescent="0.25">
      <c r="A57" s="42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4"/>
    </row>
    <row r="58" spans="1:15" ht="9.9499999999999993" customHeight="1" x14ac:dyDescent="0.25">
      <c r="A58" s="42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4"/>
    </row>
    <row r="59" spans="1:15" x14ac:dyDescent="0.25">
      <c r="A59" s="42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4"/>
    </row>
    <row r="60" spans="1:15" x14ac:dyDescent="0.25">
      <c r="A60" s="42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4"/>
    </row>
    <row r="61" spans="1:15" x14ac:dyDescent="0.25">
      <c r="A61" s="42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4"/>
    </row>
    <row r="62" spans="1:15" ht="15.75" thickBot="1" x14ac:dyDescent="0.3">
      <c r="A62" s="42"/>
      <c r="B62" s="157"/>
      <c r="C62" s="157"/>
      <c r="D62" s="157"/>
      <c r="E62" s="157"/>
      <c r="F62" s="43"/>
      <c r="G62" s="43"/>
      <c r="H62" s="157"/>
      <c r="I62" s="157"/>
      <c r="J62" s="157"/>
      <c r="K62" s="157"/>
      <c r="L62" s="157"/>
      <c r="M62" s="157"/>
      <c r="N62" s="43"/>
      <c r="O62" s="44"/>
    </row>
    <row r="63" spans="1:15" x14ac:dyDescent="0.25">
      <c r="A63" s="42"/>
      <c r="B63" s="43" t="s">
        <v>100</v>
      </c>
      <c r="C63" s="43"/>
      <c r="D63" s="43"/>
      <c r="E63" s="43"/>
      <c r="F63" s="43"/>
      <c r="G63" s="43"/>
      <c r="H63" s="43" t="s">
        <v>101</v>
      </c>
      <c r="I63" s="43"/>
      <c r="J63" s="43"/>
      <c r="K63" s="43"/>
      <c r="L63" s="43"/>
      <c r="M63" s="43"/>
      <c r="N63" s="43"/>
      <c r="O63" s="44"/>
    </row>
    <row r="64" spans="1:15" x14ac:dyDescent="0.25">
      <c r="A64" s="42"/>
      <c r="B64" s="269"/>
      <c r="C64" s="269"/>
      <c r="D64" s="269"/>
      <c r="E64" s="269"/>
      <c r="F64" s="120"/>
      <c r="G64" s="43"/>
      <c r="H64" s="269"/>
      <c r="I64" s="269"/>
      <c r="J64" s="269"/>
      <c r="K64" s="269"/>
      <c r="L64" s="269"/>
      <c r="M64" s="269"/>
      <c r="N64" s="43"/>
      <c r="O64" s="44"/>
    </row>
    <row r="65" spans="1:15" x14ac:dyDescent="0.25">
      <c r="A65" s="42"/>
      <c r="B65" s="43" t="s">
        <v>102</v>
      </c>
      <c r="C65" s="43"/>
      <c r="D65" s="43"/>
      <c r="E65" s="43"/>
      <c r="F65" s="43"/>
      <c r="G65" s="43"/>
      <c r="H65" s="43" t="s">
        <v>103</v>
      </c>
      <c r="I65" s="43"/>
      <c r="J65" s="43"/>
      <c r="K65" s="43"/>
      <c r="L65" s="43"/>
      <c r="M65" s="43"/>
      <c r="N65" s="43"/>
      <c r="O65" s="44"/>
    </row>
    <row r="66" spans="1:15" x14ac:dyDescent="0.25">
      <c r="A66" s="42"/>
      <c r="B66" s="269"/>
      <c r="C66" s="269"/>
      <c r="D66" s="269"/>
      <c r="E66" s="269"/>
      <c r="F66" s="120"/>
      <c r="G66" s="43"/>
      <c r="H66" s="269"/>
      <c r="I66" s="269"/>
      <c r="J66" s="269"/>
      <c r="K66" s="269"/>
      <c r="L66" s="269"/>
      <c r="M66" s="269"/>
      <c r="N66" s="43"/>
      <c r="O66" s="44"/>
    </row>
    <row r="67" spans="1:15" x14ac:dyDescent="0.25">
      <c r="A67" s="42"/>
      <c r="B67" s="48" t="s">
        <v>19</v>
      </c>
      <c r="C67" s="120"/>
      <c r="D67" s="120"/>
      <c r="E67" s="120"/>
      <c r="F67" s="120"/>
      <c r="G67" s="43"/>
      <c r="H67" s="48" t="s">
        <v>19</v>
      </c>
      <c r="I67" s="120"/>
      <c r="J67" s="120"/>
      <c r="K67" s="43"/>
      <c r="L67" s="43"/>
      <c r="M67" s="43"/>
      <c r="N67" s="43"/>
      <c r="O67" s="44"/>
    </row>
    <row r="68" spans="1:15" x14ac:dyDescent="0.25">
      <c r="A68" s="42"/>
      <c r="B68" s="269"/>
      <c r="C68" s="269"/>
      <c r="D68" s="269"/>
      <c r="E68" s="269"/>
      <c r="F68" s="120"/>
      <c r="G68" s="43"/>
      <c r="H68" s="269"/>
      <c r="I68" s="269"/>
      <c r="J68" s="269"/>
      <c r="K68" s="269"/>
      <c r="L68" s="269"/>
      <c r="M68" s="269"/>
      <c r="N68" s="43"/>
      <c r="O68" s="44"/>
    </row>
    <row r="69" spans="1:15" x14ac:dyDescent="0.25">
      <c r="A69" s="42"/>
      <c r="B69" s="43" t="s">
        <v>104</v>
      </c>
      <c r="C69" s="43"/>
      <c r="D69" s="43"/>
      <c r="E69" s="43"/>
      <c r="F69" s="43"/>
      <c r="G69" s="43"/>
      <c r="H69" s="43" t="s">
        <v>104</v>
      </c>
      <c r="I69" s="43"/>
      <c r="J69" s="43"/>
      <c r="K69" s="43"/>
      <c r="L69" s="43"/>
      <c r="M69" s="43"/>
      <c r="N69" s="43"/>
      <c r="O69" s="44"/>
    </row>
    <row r="70" spans="1:15" x14ac:dyDescent="0.25">
      <c r="A70" s="42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4"/>
    </row>
    <row r="71" spans="1:15" x14ac:dyDescent="0.25">
      <c r="A71" s="42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4"/>
    </row>
    <row r="72" spans="1:15" x14ac:dyDescent="0.25">
      <c r="A72" s="42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4"/>
    </row>
    <row r="73" spans="1:15" x14ac:dyDescent="0.25">
      <c r="A73" s="42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4"/>
    </row>
    <row r="74" spans="1:15" x14ac:dyDescent="0.25">
      <c r="A74" s="42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4"/>
    </row>
    <row r="75" spans="1:15" x14ac:dyDescent="0.25">
      <c r="A75" s="42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4"/>
    </row>
    <row r="76" spans="1:15" x14ac:dyDescent="0.25">
      <c r="A76" s="42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4"/>
    </row>
    <row r="77" spans="1:15" x14ac:dyDescent="0.25">
      <c r="A77" s="42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4"/>
    </row>
    <row r="78" spans="1:15" x14ac:dyDescent="0.25">
      <c r="A78" s="4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4"/>
    </row>
    <row r="79" spans="1:15" x14ac:dyDescent="0.25">
      <c r="A79" s="42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4"/>
    </row>
    <row r="80" spans="1:15" x14ac:dyDescent="0.25">
      <c r="A80" s="42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4"/>
    </row>
    <row r="81" spans="1:15" x14ac:dyDescent="0.25">
      <c r="A81" s="42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4"/>
    </row>
    <row r="82" spans="1:15" x14ac:dyDescent="0.25">
      <c r="A82" s="42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4"/>
    </row>
    <row r="83" spans="1:15" x14ac:dyDescent="0.25">
      <c r="A83" s="42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4"/>
    </row>
    <row r="84" spans="1:15" ht="15.75" thickBot="1" x14ac:dyDescent="0.3">
      <c r="A84" s="42"/>
      <c r="B84" s="157"/>
      <c r="C84" s="157"/>
      <c r="D84" s="157"/>
      <c r="E84" s="157"/>
      <c r="F84" s="43"/>
      <c r="G84" s="43"/>
      <c r="H84" s="157"/>
      <c r="I84" s="157"/>
      <c r="J84" s="157"/>
      <c r="K84" s="157"/>
      <c r="L84" s="157"/>
      <c r="M84" s="157"/>
      <c r="N84" s="43"/>
      <c r="O84" s="44"/>
    </row>
    <row r="85" spans="1:15" x14ac:dyDescent="0.25">
      <c r="A85" s="42"/>
      <c r="B85" s="43" t="s">
        <v>105</v>
      </c>
      <c r="C85" s="43"/>
      <c r="D85" s="43"/>
      <c r="E85" s="43"/>
      <c r="F85" s="43"/>
      <c r="G85" s="43"/>
      <c r="H85" s="43" t="s">
        <v>106</v>
      </c>
      <c r="I85" s="43"/>
      <c r="J85" s="43"/>
      <c r="K85" s="43"/>
      <c r="L85" s="43"/>
      <c r="M85" s="43"/>
      <c r="N85" s="43"/>
      <c r="O85" s="44"/>
    </row>
    <row r="86" spans="1:15" x14ac:dyDescent="0.25">
      <c r="A86" s="42"/>
      <c r="B86" s="269"/>
      <c r="C86" s="269"/>
      <c r="D86" s="269"/>
      <c r="E86" s="269"/>
      <c r="F86" s="43"/>
      <c r="G86" s="43"/>
      <c r="H86" s="269"/>
      <c r="I86" s="269"/>
      <c r="J86" s="269"/>
      <c r="K86" s="269"/>
      <c r="L86" s="269"/>
      <c r="M86" s="269"/>
      <c r="N86" s="43"/>
      <c r="O86" s="44"/>
    </row>
    <row r="87" spans="1:15" x14ac:dyDescent="0.25">
      <c r="A87" s="42"/>
      <c r="B87" s="43" t="s">
        <v>103</v>
      </c>
      <c r="C87" s="43"/>
      <c r="D87" s="43"/>
      <c r="E87" s="43"/>
      <c r="F87" s="43"/>
      <c r="G87" s="43"/>
      <c r="H87" s="43" t="s">
        <v>103</v>
      </c>
      <c r="I87" s="43"/>
      <c r="J87" s="43"/>
      <c r="K87" s="43"/>
      <c r="L87" s="43"/>
      <c r="M87" s="43"/>
      <c r="N87" s="43"/>
      <c r="O87" s="44"/>
    </row>
    <row r="88" spans="1:15" x14ac:dyDescent="0.25">
      <c r="A88" s="42"/>
      <c r="B88" s="269"/>
      <c r="C88" s="269"/>
      <c r="D88" s="269"/>
      <c r="E88" s="269"/>
      <c r="F88" s="43"/>
      <c r="G88" s="43"/>
      <c r="H88" s="269"/>
      <c r="I88" s="269"/>
      <c r="J88" s="269"/>
      <c r="K88" s="269"/>
      <c r="L88" s="269"/>
      <c r="M88" s="269"/>
      <c r="N88" s="43"/>
      <c r="O88" s="44"/>
    </row>
    <row r="89" spans="1:15" x14ac:dyDescent="0.25">
      <c r="A89" s="42"/>
      <c r="B89" s="43" t="s">
        <v>19</v>
      </c>
      <c r="C89" s="43"/>
      <c r="D89" s="43"/>
      <c r="E89" s="43"/>
      <c r="F89" s="43"/>
      <c r="G89" s="43"/>
      <c r="H89" s="43" t="s">
        <v>19</v>
      </c>
      <c r="I89" s="43"/>
      <c r="J89" s="43"/>
      <c r="K89" s="43"/>
      <c r="L89" s="43"/>
      <c r="M89" s="43"/>
      <c r="N89" s="43"/>
      <c r="O89" s="44"/>
    </row>
    <row r="90" spans="1:15" x14ac:dyDescent="0.25">
      <c r="A90" s="42"/>
      <c r="B90" s="269"/>
      <c r="C90" s="269"/>
      <c r="D90" s="269"/>
      <c r="E90" s="269"/>
      <c r="F90" s="43"/>
      <c r="G90" s="43"/>
      <c r="H90" s="269"/>
      <c r="I90" s="269"/>
      <c r="J90" s="269"/>
      <c r="K90" s="269"/>
      <c r="L90" s="269"/>
      <c r="M90" s="269"/>
      <c r="N90" s="43"/>
      <c r="O90" s="44"/>
    </row>
    <row r="91" spans="1:15" x14ac:dyDescent="0.25">
      <c r="A91" s="42"/>
      <c r="B91" s="43" t="s">
        <v>104</v>
      </c>
      <c r="C91" s="43"/>
      <c r="D91" s="43"/>
      <c r="E91" s="43"/>
      <c r="F91" s="43"/>
      <c r="G91" s="43"/>
      <c r="H91" s="43" t="s">
        <v>104</v>
      </c>
      <c r="I91" s="43"/>
      <c r="J91" s="43"/>
      <c r="K91" s="43"/>
      <c r="L91" s="43"/>
      <c r="M91" s="43"/>
      <c r="N91" s="43"/>
      <c r="O91" s="44"/>
    </row>
    <row r="92" spans="1:15" x14ac:dyDescent="0.25">
      <c r="A92" s="42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4"/>
    </row>
    <row r="93" spans="1:15" x14ac:dyDescent="0.25">
      <c r="A93" s="42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4"/>
    </row>
    <row r="94" spans="1:15" x14ac:dyDescent="0.25">
      <c r="A94" s="42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4"/>
    </row>
    <row r="95" spans="1:15" x14ac:dyDescent="0.25">
      <c r="A95" s="42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4"/>
    </row>
    <row r="96" spans="1:15" x14ac:dyDescent="0.25">
      <c r="A96" s="42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4"/>
    </row>
    <row r="97" spans="1:15" x14ac:dyDescent="0.25">
      <c r="A97" s="42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4"/>
    </row>
    <row r="98" spans="1:15" x14ac:dyDescent="0.25">
      <c r="A98" s="42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4"/>
    </row>
    <row r="99" spans="1:15" x14ac:dyDescent="0.25">
      <c r="A99" s="42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4"/>
    </row>
    <row r="100" spans="1:15" x14ac:dyDescent="0.25">
      <c r="A100" s="42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4"/>
    </row>
    <row r="101" spans="1:15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4"/>
    </row>
    <row r="102" spans="1:15" x14ac:dyDescent="0.25">
      <c r="A102" s="42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4"/>
    </row>
    <row r="103" spans="1:15" ht="15.75" thickBot="1" x14ac:dyDescent="0.3">
      <c r="A103" s="52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5"/>
    </row>
    <row r="104" spans="1:15" ht="15.75" thickTop="1" x14ac:dyDescent="0.25"/>
  </sheetData>
  <sheetProtection algorithmName="SHA-512" hashValue="aWvmfptlvSQlepMhWLpZMpyMLbRPdahl/XPb3nH1w+na9f5GDIbod8KZt9BI/7NcqOA0g+hwwlsdQc/v/iurvw==" saltValue="Tnj71/2OJrZ/J3P8Gfs3NA==" spinCount="100000" sheet="1" selectLockedCells="1"/>
  <mergeCells count="63">
    <mergeCell ref="B2:N2"/>
    <mergeCell ref="B6:D6"/>
    <mergeCell ref="E6:N6"/>
    <mergeCell ref="B7:D7"/>
    <mergeCell ref="E7:N8"/>
    <mergeCell ref="B8:D8"/>
    <mergeCell ref="B9:D9"/>
    <mergeCell ref="E9:I9"/>
    <mergeCell ref="J9:N11"/>
    <mergeCell ref="B10:D10"/>
    <mergeCell ref="E10:I10"/>
    <mergeCell ref="B11:D11"/>
    <mergeCell ref="E11:I1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B40:C44"/>
    <mergeCell ref="L40:L45"/>
    <mergeCell ref="M40:N45"/>
    <mergeCell ref="B64:E64"/>
    <mergeCell ref="H64:M64"/>
    <mergeCell ref="D51:E51"/>
    <mergeCell ref="G51:J51"/>
    <mergeCell ref="K51:M51"/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</mergeCells>
  <dataValidations count="2">
    <dataValidation type="whole" allowBlank="1" showInputMessage="1" showErrorMessage="1" sqref="G25:J28 G35:J36 G33:J33 G40:J45" xr:uid="{EF008042-4244-424C-B4D3-20F084B993C9}">
      <formula1>0</formula1>
      <formula2>4</formula2>
    </dataValidation>
    <dataValidation type="list" allowBlank="1" showInputMessage="1" showErrorMessage="1" sqref="G29:J29 G34:J34" xr:uid="{B44B1F46-0659-4752-B05C-EE04326C677E}">
      <formula1>"0,4"</formula1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168DE-09FF-42EC-AA4E-0194A82ED954}">
  <dimension ref="A1:O104"/>
  <sheetViews>
    <sheetView view="pageBreakPreview" topLeftCell="A46" zoomScaleNormal="100" zoomScaleSheetLayoutView="100" workbookViewId="0">
      <selection activeCell="B64" sqref="B64:E64"/>
    </sheetView>
  </sheetViews>
  <sheetFormatPr defaultColWidth="9.140625" defaultRowHeight="15" x14ac:dyDescent="0.25"/>
  <cols>
    <col min="1" max="1" width="3.42578125" customWidth="1"/>
    <col min="2" max="2" width="3.5703125" customWidth="1"/>
    <col min="3" max="3" width="12.85546875" customWidth="1"/>
    <col min="4" max="4" width="3.7109375" customWidth="1"/>
    <col min="5" max="5" width="18.42578125" customWidth="1"/>
    <col min="6" max="6" width="11.7109375" customWidth="1"/>
    <col min="7" max="10" width="4.28515625" customWidth="1"/>
    <col min="11" max="11" width="10.5703125" customWidth="1"/>
    <col min="12" max="12" width="8.42578125" customWidth="1"/>
    <col min="13" max="13" width="8.7109375" customWidth="1"/>
    <col min="14" max="14" width="4.42578125" customWidth="1"/>
    <col min="15" max="15" width="3.85546875" customWidth="1"/>
  </cols>
  <sheetData>
    <row r="1" spans="1:15" ht="15.75" thickTop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94" t="s">
        <v>158</v>
      </c>
    </row>
    <row r="2" spans="1:15" ht="15.75" x14ac:dyDescent="0.25">
      <c r="A2" s="42"/>
      <c r="B2" s="368" t="s">
        <v>159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44"/>
    </row>
    <row r="3" spans="1:15" ht="9.9499999999999993" customHeight="1" x14ac:dyDescent="0.25">
      <c r="A3" s="42"/>
      <c r="B3" s="115"/>
      <c r="C3" s="115"/>
      <c r="D3" s="115"/>
      <c r="E3" s="115"/>
      <c r="F3" s="115"/>
      <c r="G3" s="43"/>
      <c r="H3" s="43"/>
      <c r="I3" s="43"/>
      <c r="J3" s="43"/>
      <c r="K3" s="43"/>
      <c r="L3" s="43"/>
      <c r="M3" s="43"/>
      <c r="N3" s="43"/>
      <c r="O3" s="44"/>
    </row>
    <row r="4" spans="1:15" x14ac:dyDescent="0.25">
      <c r="A4" s="42"/>
      <c r="B4" s="116" t="s">
        <v>79</v>
      </c>
      <c r="C4" s="102"/>
      <c r="D4" s="102"/>
      <c r="E4" s="102"/>
      <c r="F4" s="102"/>
      <c r="G4" s="43"/>
      <c r="H4" s="43"/>
      <c r="I4" s="43"/>
      <c r="J4" s="43"/>
      <c r="K4" s="43"/>
      <c r="L4" s="43"/>
      <c r="M4" s="43"/>
      <c r="N4" s="43"/>
      <c r="O4" s="44"/>
    </row>
    <row r="5" spans="1:15" ht="9.6" customHeight="1" thickBot="1" x14ac:dyDescent="0.3">
      <c r="A5" s="42"/>
      <c r="B5" s="102"/>
      <c r="C5" s="102"/>
      <c r="D5" s="102"/>
      <c r="E5" s="102"/>
      <c r="F5" s="102"/>
      <c r="G5" s="43"/>
      <c r="H5" s="43"/>
      <c r="I5" s="43"/>
      <c r="J5" s="43"/>
      <c r="K5" s="43"/>
      <c r="L5" s="43"/>
      <c r="M5" s="43"/>
      <c r="N5" s="43"/>
      <c r="O5" s="44"/>
    </row>
    <row r="6" spans="1:15" ht="23.25" customHeight="1" thickBot="1" x14ac:dyDescent="0.3">
      <c r="A6" s="42"/>
      <c r="B6" s="369" t="s">
        <v>80</v>
      </c>
      <c r="C6" s="370"/>
      <c r="D6" s="371"/>
      <c r="E6" s="301"/>
      <c r="F6" s="302"/>
      <c r="G6" s="302"/>
      <c r="H6" s="302"/>
      <c r="I6" s="302"/>
      <c r="J6" s="302"/>
      <c r="K6" s="302"/>
      <c r="L6" s="302"/>
      <c r="M6" s="302"/>
      <c r="N6" s="302"/>
      <c r="O6" s="44"/>
    </row>
    <row r="7" spans="1:15" ht="13.5" customHeight="1" x14ac:dyDescent="0.25">
      <c r="A7" s="42"/>
      <c r="B7" s="372" t="s">
        <v>81</v>
      </c>
      <c r="C7" s="373"/>
      <c r="D7" s="374"/>
      <c r="E7" s="301"/>
      <c r="F7" s="302"/>
      <c r="G7" s="302"/>
      <c r="H7" s="302"/>
      <c r="I7" s="302"/>
      <c r="J7" s="302"/>
      <c r="K7" s="302"/>
      <c r="L7" s="302"/>
      <c r="M7" s="302"/>
      <c r="N7" s="302"/>
      <c r="O7" s="44"/>
    </row>
    <row r="8" spans="1:15" ht="15.75" thickBot="1" x14ac:dyDescent="0.3">
      <c r="A8" s="42"/>
      <c r="B8" s="375" t="s">
        <v>82</v>
      </c>
      <c r="C8" s="376"/>
      <c r="D8" s="377"/>
      <c r="E8" s="301"/>
      <c r="F8" s="302"/>
      <c r="G8" s="302"/>
      <c r="H8" s="302"/>
      <c r="I8" s="302"/>
      <c r="J8" s="302"/>
      <c r="K8" s="302"/>
      <c r="L8" s="302"/>
      <c r="M8" s="302"/>
      <c r="N8" s="302"/>
      <c r="O8" s="44"/>
    </row>
    <row r="9" spans="1:15" ht="26.25" customHeight="1" thickBot="1" x14ac:dyDescent="0.3">
      <c r="A9" s="42"/>
      <c r="B9" s="378" t="s">
        <v>83</v>
      </c>
      <c r="C9" s="379"/>
      <c r="D9" s="380"/>
      <c r="E9" s="313"/>
      <c r="F9" s="314"/>
      <c r="G9" s="314"/>
      <c r="H9" s="314"/>
      <c r="I9" s="314"/>
      <c r="J9" s="381" t="s">
        <v>84</v>
      </c>
      <c r="K9" s="382"/>
      <c r="L9" s="382"/>
      <c r="M9" s="382"/>
      <c r="N9" s="382"/>
      <c r="O9" s="44"/>
    </row>
    <row r="10" spans="1:15" ht="26.25" customHeight="1" thickBot="1" x14ac:dyDescent="0.3">
      <c r="A10" s="42"/>
      <c r="B10" s="378" t="s">
        <v>85</v>
      </c>
      <c r="C10" s="379"/>
      <c r="D10" s="380"/>
      <c r="E10" s="317"/>
      <c r="F10" s="318"/>
      <c r="G10" s="318"/>
      <c r="H10" s="318"/>
      <c r="I10" s="318"/>
      <c r="J10" s="381"/>
      <c r="K10" s="382"/>
      <c r="L10" s="382"/>
      <c r="M10" s="382"/>
      <c r="N10" s="382"/>
      <c r="O10" s="44"/>
    </row>
    <row r="11" spans="1:15" ht="26.25" customHeight="1" thickBot="1" x14ac:dyDescent="0.3">
      <c r="A11" s="42"/>
      <c r="B11" s="378" t="s">
        <v>86</v>
      </c>
      <c r="C11" s="379"/>
      <c r="D11" s="380"/>
      <c r="E11" s="317"/>
      <c r="F11" s="318"/>
      <c r="G11" s="318"/>
      <c r="H11" s="318"/>
      <c r="I11" s="318"/>
      <c r="J11" s="381"/>
      <c r="K11" s="382"/>
      <c r="L11" s="382"/>
      <c r="M11" s="382"/>
      <c r="N11" s="382"/>
      <c r="O11" s="44"/>
    </row>
    <row r="12" spans="1:15" ht="26.25" customHeight="1" thickBot="1" x14ac:dyDescent="0.3">
      <c r="A12" s="42"/>
      <c r="B12" s="378" t="s">
        <v>87</v>
      </c>
      <c r="C12" s="379"/>
      <c r="D12" s="380"/>
      <c r="E12" s="317"/>
      <c r="F12" s="318"/>
      <c r="G12" s="318"/>
      <c r="H12" s="318"/>
      <c r="I12" s="318"/>
      <c r="M12" s="117"/>
      <c r="N12" s="117"/>
      <c r="O12" s="44"/>
    </row>
    <row r="13" spans="1:15" ht="26.25" customHeight="1" thickBot="1" x14ac:dyDescent="0.3">
      <c r="A13" s="42"/>
      <c r="B13" s="378" t="s">
        <v>160</v>
      </c>
      <c r="C13" s="379"/>
      <c r="D13" s="380"/>
      <c r="E13" s="317"/>
      <c r="F13" s="318"/>
      <c r="G13" s="318"/>
      <c r="H13" s="318"/>
      <c r="I13" s="318"/>
      <c r="M13" s="118"/>
      <c r="N13" s="118"/>
      <c r="O13" s="44"/>
    </row>
    <row r="14" spans="1:15" ht="10.5" customHeight="1" x14ac:dyDescent="0.25">
      <c r="A14" s="42"/>
      <c r="B14" s="119"/>
      <c r="C14" s="119"/>
      <c r="D14" s="119"/>
      <c r="E14" s="119"/>
      <c r="F14" s="119"/>
      <c r="G14" s="119"/>
      <c r="H14" s="119"/>
      <c r="I14" s="119"/>
      <c r="J14" t="s">
        <v>89</v>
      </c>
      <c r="K14" s="119"/>
      <c r="L14" s="119"/>
      <c r="M14" s="119"/>
      <c r="N14" s="119"/>
      <c r="O14" s="44"/>
    </row>
    <row r="15" spans="1:15" x14ac:dyDescent="0.25">
      <c r="A15" s="42"/>
      <c r="B15" s="119"/>
      <c r="C15" s="119"/>
      <c r="D15" s="119"/>
      <c r="E15" s="119"/>
      <c r="F15" s="119"/>
      <c r="G15" s="119"/>
      <c r="H15" s="119"/>
      <c r="I15" s="119"/>
      <c r="K15" s="391" t="s">
        <v>90</v>
      </c>
      <c r="L15" s="391"/>
      <c r="M15" s="391"/>
      <c r="N15" s="119"/>
      <c r="O15" s="44"/>
    </row>
    <row r="16" spans="1:15" ht="9.9499999999999993" customHeight="1" x14ac:dyDescent="0.25">
      <c r="A16" s="42"/>
      <c r="B16" s="119"/>
      <c r="C16" s="119"/>
      <c r="D16" s="119"/>
      <c r="E16" s="119"/>
      <c r="F16" s="119"/>
      <c r="G16" s="119"/>
      <c r="H16" s="119"/>
      <c r="I16" s="119"/>
      <c r="K16" s="119"/>
      <c r="L16" s="119"/>
      <c r="M16" s="119"/>
      <c r="N16" s="119"/>
      <c r="O16" s="44"/>
    </row>
    <row r="17" spans="1:15" x14ac:dyDescent="0.25">
      <c r="A17" s="42"/>
      <c r="B17" s="116" t="s">
        <v>161</v>
      </c>
      <c r="C17" s="102"/>
      <c r="D17" s="102"/>
      <c r="E17" s="102"/>
      <c r="F17" s="102"/>
      <c r="G17" s="43"/>
      <c r="H17" s="43"/>
      <c r="I17" s="43"/>
      <c r="J17" s="43"/>
      <c r="N17" s="158"/>
      <c r="O17" s="44"/>
    </row>
    <row r="18" spans="1:15" x14ac:dyDescent="0.25">
      <c r="A18" s="42"/>
      <c r="B18" s="116"/>
      <c r="C18" s="102"/>
      <c r="D18" s="102"/>
      <c r="E18" s="102"/>
      <c r="F18" s="102"/>
      <c r="G18" s="43"/>
      <c r="H18" s="43"/>
      <c r="I18" s="43"/>
      <c r="J18" s="43"/>
      <c r="K18" s="43"/>
      <c r="L18" s="43"/>
      <c r="M18" s="43"/>
      <c r="N18" s="43"/>
      <c r="O18" s="44"/>
    </row>
    <row r="19" spans="1:15" ht="12" customHeight="1" x14ac:dyDescent="0.25">
      <c r="A19" s="42"/>
      <c r="B19" s="121" t="s">
        <v>74</v>
      </c>
      <c r="C19" s="122" t="s">
        <v>162</v>
      </c>
      <c r="D19" s="122"/>
      <c r="E19" s="123"/>
      <c r="F19" s="123"/>
      <c r="G19" s="43"/>
      <c r="H19" s="43"/>
      <c r="I19" s="43"/>
      <c r="J19" s="43"/>
      <c r="K19" s="43"/>
      <c r="L19" s="43"/>
      <c r="M19" s="48">
        <v>800</v>
      </c>
      <c r="N19" s="43"/>
      <c r="O19" s="44"/>
    </row>
    <row r="20" spans="1:15" ht="12" customHeight="1" x14ac:dyDescent="0.25">
      <c r="A20" s="42"/>
      <c r="B20" s="121" t="s">
        <v>75</v>
      </c>
      <c r="C20" s="122" t="s">
        <v>163</v>
      </c>
      <c r="D20" s="122"/>
      <c r="E20" s="123"/>
      <c r="F20" s="123"/>
      <c r="G20" s="43"/>
      <c r="H20" s="43"/>
      <c r="I20" s="43"/>
      <c r="J20" s="43"/>
      <c r="K20" s="43"/>
      <c r="L20" s="43"/>
      <c r="M20" s="48">
        <v>400</v>
      </c>
      <c r="O20" s="44"/>
    </row>
    <row r="21" spans="1:15" ht="12" customHeight="1" x14ac:dyDescent="0.25">
      <c r="A21" s="42"/>
      <c r="B21" s="121" t="s">
        <v>164</v>
      </c>
      <c r="C21" s="122" t="s">
        <v>165</v>
      </c>
      <c r="D21" s="122"/>
      <c r="E21" s="123"/>
      <c r="F21" s="123"/>
      <c r="G21" s="43"/>
      <c r="H21" s="43"/>
      <c r="I21" s="43"/>
      <c r="J21" s="43"/>
      <c r="K21" s="43"/>
      <c r="L21" s="43"/>
      <c r="M21" s="43"/>
      <c r="N21" s="48">
        <v>400</v>
      </c>
      <c r="O21" s="44"/>
    </row>
    <row r="22" spans="1:15" ht="9.9499999999999993" customHeight="1" x14ac:dyDescent="0.25">
      <c r="A22" s="42"/>
      <c r="B22" s="123"/>
      <c r="C22" s="123"/>
      <c r="D22" s="123"/>
      <c r="E22" s="123"/>
      <c r="F22" s="123"/>
      <c r="G22" s="43"/>
      <c r="H22" s="43"/>
      <c r="I22" s="43"/>
      <c r="J22" s="43"/>
      <c r="K22" s="43"/>
      <c r="L22" s="43"/>
      <c r="M22" s="43"/>
      <c r="N22" s="43"/>
      <c r="O22" s="44"/>
    </row>
    <row r="23" spans="1:15" ht="30" customHeight="1" x14ac:dyDescent="0.25">
      <c r="A23" s="42"/>
      <c r="B23" s="278" t="s">
        <v>166</v>
      </c>
      <c r="C23" s="278"/>
      <c r="D23" s="284" t="s">
        <v>167</v>
      </c>
      <c r="E23" s="284"/>
      <c r="F23" s="278" t="s">
        <v>168</v>
      </c>
      <c r="G23" s="284" t="s">
        <v>169</v>
      </c>
      <c r="H23" s="284"/>
      <c r="I23" s="284"/>
      <c r="J23" s="284"/>
      <c r="K23" s="284" t="s">
        <v>170</v>
      </c>
      <c r="L23" s="278" t="s">
        <v>171</v>
      </c>
      <c r="M23" s="284" t="s">
        <v>172</v>
      </c>
      <c r="N23" s="284"/>
      <c r="O23" s="44"/>
    </row>
    <row r="24" spans="1:15" x14ac:dyDescent="0.25">
      <c r="A24" s="42"/>
      <c r="B24" s="279"/>
      <c r="C24" s="279"/>
      <c r="D24" s="284"/>
      <c r="E24" s="284"/>
      <c r="F24" s="278"/>
      <c r="G24" s="125" t="s">
        <v>109</v>
      </c>
      <c r="H24" s="125" t="s">
        <v>110</v>
      </c>
      <c r="I24" s="125" t="s">
        <v>173</v>
      </c>
      <c r="J24" s="125" t="s">
        <v>112</v>
      </c>
      <c r="K24" s="284"/>
      <c r="L24" s="278"/>
      <c r="M24" s="284"/>
      <c r="N24" s="284"/>
      <c r="O24" s="44"/>
    </row>
    <row r="25" spans="1:15" ht="23.25" customHeight="1" x14ac:dyDescent="0.25">
      <c r="A25" s="42"/>
      <c r="B25" s="287" t="s">
        <v>174</v>
      </c>
      <c r="C25" s="286"/>
      <c r="D25" s="126" t="s">
        <v>136</v>
      </c>
      <c r="E25" s="127" t="s">
        <v>137</v>
      </c>
      <c r="F25" s="68">
        <v>10</v>
      </c>
      <c r="G25" s="71">
        <v>4</v>
      </c>
      <c r="H25" s="71">
        <v>4</v>
      </c>
      <c r="I25" s="71">
        <v>4</v>
      </c>
      <c r="J25" s="71">
        <v>4</v>
      </c>
      <c r="K25" s="68">
        <f>F25*(SUM(G25:J25))</f>
        <v>160</v>
      </c>
      <c r="L25" s="385">
        <f>SUM(K25:K29)/$M$19*B29</f>
        <v>44.5</v>
      </c>
      <c r="M25" s="278" t="str">
        <f>IF(AND(SUM(G29:J29)=16,$L$25&gt;=29.5%),"TERAMPIL","BELUM TERAMPIL")</f>
        <v>BELUM TERAMPIL</v>
      </c>
      <c r="N25" s="278"/>
      <c r="O25" s="44"/>
    </row>
    <row r="26" spans="1:15" ht="23.25" customHeight="1" x14ac:dyDescent="0.25">
      <c r="A26" s="42"/>
      <c r="B26" s="383"/>
      <c r="C26" s="384"/>
      <c r="D26" s="126" t="s">
        <v>139</v>
      </c>
      <c r="E26" s="127" t="s">
        <v>140</v>
      </c>
      <c r="F26" s="68">
        <v>6</v>
      </c>
      <c r="G26" s="71">
        <v>4</v>
      </c>
      <c r="H26" s="71">
        <v>4</v>
      </c>
      <c r="I26" s="71">
        <v>4</v>
      </c>
      <c r="J26" s="71">
        <v>4</v>
      </c>
      <c r="K26" s="68">
        <f t="shared" ref="K26:K29" si="0">F26*(SUM(G26:J26))</f>
        <v>96</v>
      </c>
      <c r="L26" s="385"/>
      <c r="M26" s="278"/>
      <c r="N26" s="278"/>
      <c r="O26" s="44"/>
    </row>
    <row r="27" spans="1:15" ht="23.25" customHeight="1" x14ac:dyDescent="0.25">
      <c r="A27" s="42"/>
      <c r="B27" s="383"/>
      <c r="C27" s="384"/>
      <c r="D27" s="126" t="s">
        <v>144</v>
      </c>
      <c r="E27" s="127" t="s">
        <v>145</v>
      </c>
      <c r="F27" s="68">
        <v>4</v>
      </c>
      <c r="G27" s="71">
        <v>4</v>
      </c>
      <c r="H27" s="71">
        <v>4</v>
      </c>
      <c r="I27" s="71">
        <v>4</v>
      </c>
      <c r="J27" s="71">
        <v>4</v>
      </c>
      <c r="K27" s="68">
        <f t="shared" si="0"/>
        <v>64</v>
      </c>
      <c r="L27" s="385"/>
      <c r="M27" s="278"/>
      <c r="N27" s="278"/>
      <c r="O27" s="44"/>
    </row>
    <row r="28" spans="1:15" ht="23.25" customHeight="1" x14ac:dyDescent="0.25">
      <c r="A28" s="42"/>
      <c r="B28" s="383"/>
      <c r="C28" s="384"/>
      <c r="D28" s="126" t="s">
        <v>148</v>
      </c>
      <c r="E28" s="127" t="s">
        <v>149</v>
      </c>
      <c r="F28" s="68">
        <v>8</v>
      </c>
      <c r="G28" s="71">
        <v>4</v>
      </c>
      <c r="H28" s="71">
        <v>4</v>
      </c>
      <c r="I28" s="71">
        <v>4</v>
      </c>
      <c r="J28" s="71">
        <v>4</v>
      </c>
      <c r="K28" s="68">
        <f t="shared" si="0"/>
        <v>128</v>
      </c>
      <c r="L28" s="385"/>
      <c r="M28" s="278"/>
      <c r="N28" s="278"/>
      <c r="O28" s="44"/>
    </row>
    <row r="29" spans="1:15" ht="27.75" customHeight="1" x14ac:dyDescent="0.25">
      <c r="A29" s="42"/>
      <c r="B29" s="128">
        <v>50</v>
      </c>
      <c r="C29" s="129" t="s">
        <v>175</v>
      </c>
      <c r="D29" s="126" t="s">
        <v>152</v>
      </c>
      <c r="E29" s="130" t="s">
        <v>176</v>
      </c>
      <c r="F29" s="68">
        <v>22</v>
      </c>
      <c r="G29" s="71">
        <v>0</v>
      </c>
      <c r="H29" s="71">
        <v>4</v>
      </c>
      <c r="I29" s="71">
        <v>4</v>
      </c>
      <c r="J29" s="71">
        <v>4</v>
      </c>
      <c r="K29" s="68">
        <f t="shared" si="0"/>
        <v>264</v>
      </c>
      <c r="L29" s="385"/>
      <c r="M29" s="278"/>
      <c r="N29" s="278"/>
      <c r="O29" s="44"/>
    </row>
    <row r="30" spans="1:15" ht="23.25" customHeight="1" x14ac:dyDescent="0.25">
      <c r="A30" s="42"/>
      <c r="O30" s="44"/>
    </row>
    <row r="31" spans="1:15" ht="24" customHeight="1" x14ac:dyDescent="0.25">
      <c r="A31" s="42"/>
      <c r="B31" s="278" t="s">
        <v>166</v>
      </c>
      <c r="C31" s="278"/>
      <c r="D31" s="284" t="s">
        <v>167</v>
      </c>
      <c r="E31" s="284"/>
      <c r="F31" s="278" t="s">
        <v>168</v>
      </c>
      <c r="G31" s="284" t="s">
        <v>169</v>
      </c>
      <c r="H31" s="284"/>
      <c r="I31" s="284"/>
      <c r="J31" s="284"/>
      <c r="K31" s="284" t="s">
        <v>170</v>
      </c>
      <c r="L31" s="284" t="s">
        <v>7</v>
      </c>
      <c r="M31" s="284" t="s">
        <v>172</v>
      </c>
      <c r="N31" s="284"/>
      <c r="O31" s="44"/>
    </row>
    <row r="32" spans="1:15" x14ac:dyDescent="0.25">
      <c r="A32" s="42"/>
      <c r="B32" s="279"/>
      <c r="C32" s="279"/>
      <c r="D32" s="284"/>
      <c r="E32" s="284"/>
      <c r="F32" s="278"/>
      <c r="G32" s="125" t="s">
        <v>109</v>
      </c>
      <c r="H32" s="125" t="s">
        <v>110</v>
      </c>
      <c r="I32" s="125" t="s">
        <v>173</v>
      </c>
      <c r="J32" s="125" t="s">
        <v>112</v>
      </c>
      <c r="K32" s="284"/>
      <c r="L32" s="284"/>
      <c r="M32" s="284"/>
      <c r="N32" s="284"/>
      <c r="O32" s="44"/>
    </row>
    <row r="33" spans="1:15" ht="22.5" customHeight="1" x14ac:dyDescent="0.25">
      <c r="A33" s="42"/>
      <c r="B33" s="287" t="s">
        <v>177</v>
      </c>
      <c r="C33" s="286"/>
      <c r="D33" s="131" t="s">
        <v>136</v>
      </c>
      <c r="E33" s="109" t="s">
        <v>138</v>
      </c>
      <c r="F33" s="132">
        <v>8</v>
      </c>
      <c r="G33" s="47">
        <v>4</v>
      </c>
      <c r="H33" s="47">
        <v>4</v>
      </c>
      <c r="I33" s="47">
        <v>4</v>
      </c>
      <c r="J33" s="47">
        <v>4</v>
      </c>
      <c r="K33" s="68">
        <f>F33*(SUM(G33:J33))</f>
        <v>128</v>
      </c>
      <c r="L33" s="385">
        <f>SUM(K33:K36)/$M$20*B36</f>
        <v>22</v>
      </c>
      <c r="M33" s="278" t="str">
        <f>IF(AND(SUM(G34:J34)=16,$L$33&gt;=14.5%),"TERAMPIL","BELUM TERAMPIL")</f>
        <v>BELUM TERAMPIL</v>
      </c>
      <c r="N33" s="278"/>
      <c r="O33" s="44"/>
    </row>
    <row r="34" spans="1:15" ht="22.5" customHeight="1" x14ac:dyDescent="0.25">
      <c r="A34" s="42"/>
      <c r="B34" s="383"/>
      <c r="C34" s="384"/>
      <c r="D34" s="131" t="s">
        <v>139</v>
      </c>
      <c r="E34" s="109" t="s">
        <v>141</v>
      </c>
      <c r="F34" s="132">
        <v>12</v>
      </c>
      <c r="G34" s="47">
        <v>4</v>
      </c>
      <c r="H34" s="47">
        <v>4</v>
      </c>
      <c r="I34" s="47">
        <v>0</v>
      </c>
      <c r="J34" s="47">
        <v>4</v>
      </c>
      <c r="K34" s="68">
        <f t="shared" ref="K34:K36" si="1">F34*(SUM(G34:J34))</f>
        <v>144</v>
      </c>
      <c r="L34" s="385"/>
      <c r="M34" s="278"/>
      <c r="N34" s="278"/>
      <c r="O34" s="44"/>
    </row>
    <row r="35" spans="1:15" ht="22.5" customHeight="1" x14ac:dyDescent="0.25">
      <c r="A35" s="42"/>
      <c r="B35" s="383"/>
      <c r="C35" s="384"/>
      <c r="D35" s="131" t="s">
        <v>144</v>
      </c>
      <c r="E35" s="109" t="s">
        <v>146</v>
      </c>
      <c r="F35" s="132">
        <v>1</v>
      </c>
      <c r="G35" s="47">
        <v>4</v>
      </c>
      <c r="H35" s="47">
        <v>4</v>
      </c>
      <c r="I35" s="47">
        <v>4</v>
      </c>
      <c r="J35" s="47">
        <v>4</v>
      </c>
      <c r="K35" s="68">
        <f t="shared" si="1"/>
        <v>16</v>
      </c>
      <c r="L35" s="385"/>
      <c r="M35" s="278"/>
      <c r="N35" s="278"/>
      <c r="O35" s="44"/>
    </row>
    <row r="36" spans="1:15" ht="22.5" customHeight="1" x14ac:dyDescent="0.25">
      <c r="A36" s="42"/>
      <c r="B36" s="133">
        <v>25</v>
      </c>
      <c r="C36" s="134" t="s">
        <v>175</v>
      </c>
      <c r="D36" s="131" t="s">
        <v>148</v>
      </c>
      <c r="E36" s="109" t="s">
        <v>150</v>
      </c>
      <c r="F36" s="132">
        <v>4</v>
      </c>
      <c r="G36" s="47">
        <v>4</v>
      </c>
      <c r="H36" s="47">
        <v>4</v>
      </c>
      <c r="I36" s="47">
        <v>4</v>
      </c>
      <c r="J36" s="47">
        <v>4</v>
      </c>
      <c r="K36" s="68">
        <f t="shared" si="1"/>
        <v>64</v>
      </c>
      <c r="L36" s="385"/>
      <c r="M36" s="278"/>
      <c r="N36" s="278"/>
      <c r="O36" s="44"/>
    </row>
    <row r="37" spans="1:15" ht="23.25" customHeight="1" x14ac:dyDescent="0.25">
      <c r="A37" s="42"/>
      <c r="O37" s="44"/>
    </row>
    <row r="38" spans="1:15" x14ac:dyDescent="0.25">
      <c r="A38" s="42"/>
      <c r="B38" s="278" t="s">
        <v>166</v>
      </c>
      <c r="C38" s="278"/>
      <c r="D38" s="284" t="s">
        <v>167</v>
      </c>
      <c r="E38" s="284"/>
      <c r="F38" s="278" t="s">
        <v>168</v>
      </c>
      <c r="G38" s="284" t="s">
        <v>169</v>
      </c>
      <c r="H38" s="284"/>
      <c r="I38" s="284"/>
      <c r="J38" s="284"/>
      <c r="K38" s="284" t="s">
        <v>170</v>
      </c>
      <c r="L38" s="284" t="s">
        <v>7</v>
      </c>
      <c r="M38" s="284" t="s">
        <v>172</v>
      </c>
      <c r="N38" s="284"/>
      <c r="O38" s="44"/>
    </row>
    <row r="39" spans="1:15" x14ac:dyDescent="0.25">
      <c r="A39" s="42"/>
      <c r="B39" s="279"/>
      <c r="C39" s="279"/>
      <c r="D39" s="284"/>
      <c r="E39" s="284"/>
      <c r="F39" s="278"/>
      <c r="G39" s="125" t="s">
        <v>109</v>
      </c>
      <c r="H39" s="125" t="s">
        <v>110</v>
      </c>
      <c r="I39" s="125" t="s">
        <v>173</v>
      </c>
      <c r="J39" s="125" t="s">
        <v>112</v>
      </c>
      <c r="K39" s="284"/>
      <c r="L39" s="284"/>
      <c r="M39" s="284"/>
      <c r="N39" s="284"/>
      <c r="O39" s="44"/>
    </row>
    <row r="40" spans="1:15" ht="22.5" customHeight="1" x14ac:dyDescent="0.25">
      <c r="A40" s="42"/>
      <c r="B40" s="287" t="s">
        <v>178</v>
      </c>
      <c r="C40" s="286"/>
      <c r="D40" s="131" t="s">
        <v>136</v>
      </c>
      <c r="E40" s="109" t="s">
        <v>138</v>
      </c>
      <c r="F40" s="132">
        <v>8</v>
      </c>
      <c r="G40" s="47">
        <v>4</v>
      </c>
      <c r="H40" s="47">
        <v>4</v>
      </c>
      <c r="I40" s="47">
        <v>4</v>
      </c>
      <c r="J40" s="47">
        <v>4</v>
      </c>
      <c r="K40" s="68">
        <f>F40*(SUM(G40:J40))</f>
        <v>128</v>
      </c>
      <c r="L40" s="385">
        <f>SUM(K40:K45)/$N$21*B45</f>
        <v>25</v>
      </c>
      <c r="M40" s="278" t="str">
        <f>IF($L$40&gt;=14.5%,"TERAMPIL","BELUM TERAMPIL")</f>
        <v>TERAMPIL</v>
      </c>
      <c r="N40" s="278"/>
      <c r="O40" s="44"/>
    </row>
    <row r="41" spans="1:15" ht="22.5" customHeight="1" x14ac:dyDescent="0.25">
      <c r="A41" s="42"/>
      <c r="B41" s="383"/>
      <c r="C41" s="384"/>
      <c r="D41" s="131" t="s">
        <v>139</v>
      </c>
      <c r="E41" s="109" t="s">
        <v>142</v>
      </c>
      <c r="F41" s="132">
        <v>4</v>
      </c>
      <c r="G41" s="47">
        <v>4</v>
      </c>
      <c r="H41" s="47">
        <v>4</v>
      </c>
      <c r="I41" s="47">
        <v>4</v>
      </c>
      <c r="J41" s="47">
        <v>4</v>
      </c>
      <c r="K41" s="68">
        <f t="shared" ref="K41:K45" si="2">F41*(SUM(G41:J41))</f>
        <v>64</v>
      </c>
      <c r="L41" s="385"/>
      <c r="M41" s="278"/>
      <c r="N41" s="278"/>
      <c r="O41" s="44"/>
    </row>
    <row r="42" spans="1:15" ht="22.5" customHeight="1" x14ac:dyDescent="0.25">
      <c r="A42" s="42"/>
      <c r="B42" s="383"/>
      <c r="C42" s="384"/>
      <c r="D42" s="131" t="s">
        <v>144</v>
      </c>
      <c r="E42" s="109" t="s">
        <v>147</v>
      </c>
      <c r="F42" s="132">
        <v>4</v>
      </c>
      <c r="G42" s="47">
        <v>4</v>
      </c>
      <c r="H42" s="47">
        <v>4</v>
      </c>
      <c r="I42" s="47">
        <v>4</v>
      </c>
      <c r="J42" s="47">
        <v>4</v>
      </c>
      <c r="K42" s="68">
        <f t="shared" si="2"/>
        <v>64</v>
      </c>
      <c r="L42" s="385"/>
      <c r="M42" s="278"/>
      <c r="N42" s="278"/>
      <c r="O42" s="44"/>
    </row>
    <row r="43" spans="1:15" ht="22.5" customHeight="1" x14ac:dyDescent="0.25">
      <c r="A43" s="42"/>
      <c r="B43" s="383"/>
      <c r="C43" s="384"/>
      <c r="D43" s="131" t="s">
        <v>148</v>
      </c>
      <c r="E43" s="109" t="s">
        <v>151</v>
      </c>
      <c r="F43" s="132">
        <v>2</v>
      </c>
      <c r="G43" s="47">
        <v>4</v>
      </c>
      <c r="H43" s="47">
        <v>4</v>
      </c>
      <c r="I43" s="47">
        <v>4</v>
      </c>
      <c r="J43" s="47">
        <v>4</v>
      </c>
      <c r="K43" s="68">
        <f t="shared" si="2"/>
        <v>32</v>
      </c>
      <c r="L43" s="385"/>
      <c r="M43" s="278"/>
      <c r="N43" s="278"/>
      <c r="O43" s="44"/>
    </row>
    <row r="44" spans="1:15" ht="22.5" customHeight="1" x14ac:dyDescent="0.25">
      <c r="A44" s="42"/>
      <c r="B44" s="383"/>
      <c r="C44" s="384"/>
      <c r="D44" s="131" t="s">
        <v>152</v>
      </c>
      <c r="E44" s="109" t="s">
        <v>154</v>
      </c>
      <c r="F44" s="132">
        <v>4</v>
      </c>
      <c r="G44" s="47">
        <v>4</v>
      </c>
      <c r="H44" s="47">
        <v>4</v>
      </c>
      <c r="I44" s="47">
        <v>4</v>
      </c>
      <c r="J44" s="47">
        <v>4</v>
      </c>
      <c r="K44" s="68">
        <f t="shared" si="2"/>
        <v>64</v>
      </c>
      <c r="L44" s="385"/>
      <c r="M44" s="278"/>
      <c r="N44" s="278"/>
      <c r="O44" s="44"/>
    </row>
    <row r="45" spans="1:15" ht="22.5" customHeight="1" x14ac:dyDescent="0.25">
      <c r="A45" s="42"/>
      <c r="B45" s="133">
        <v>25</v>
      </c>
      <c r="C45" s="134" t="s">
        <v>175</v>
      </c>
      <c r="D45" s="131" t="s">
        <v>155</v>
      </c>
      <c r="E45" s="109" t="s">
        <v>156</v>
      </c>
      <c r="F45" s="132">
        <v>3</v>
      </c>
      <c r="G45" s="47">
        <v>4</v>
      </c>
      <c r="H45" s="47">
        <v>4</v>
      </c>
      <c r="I45" s="47">
        <v>4</v>
      </c>
      <c r="J45" s="47">
        <v>4</v>
      </c>
      <c r="K45" s="68">
        <f t="shared" si="2"/>
        <v>48</v>
      </c>
      <c r="L45" s="385"/>
      <c r="M45" s="278"/>
      <c r="N45" s="278"/>
      <c r="O45" s="44"/>
    </row>
    <row r="46" spans="1:15" ht="9.9499999999999993" customHeight="1" thickBot="1" x14ac:dyDescent="0.3">
      <c r="A46" s="42"/>
      <c r="B46" s="145"/>
      <c r="C46" s="145"/>
      <c r="D46" s="145"/>
      <c r="E46" s="145"/>
      <c r="F46" s="145"/>
      <c r="G46" s="149"/>
      <c r="H46" s="149"/>
      <c r="I46" s="43"/>
      <c r="J46" s="43"/>
      <c r="K46" s="43"/>
      <c r="L46" s="43"/>
      <c r="M46" s="43"/>
      <c r="N46" s="43"/>
      <c r="O46" s="44"/>
    </row>
    <row r="47" spans="1:15" ht="9.9499999999999993" customHeight="1" thickTop="1" x14ac:dyDescent="0.25">
      <c r="A47" s="37"/>
      <c r="B47" s="137"/>
      <c r="C47" s="137"/>
      <c r="D47" s="137"/>
      <c r="E47" s="137"/>
      <c r="F47" s="137"/>
      <c r="G47" s="138"/>
      <c r="H47" s="138"/>
      <c r="I47" s="38"/>
      <c r="J47" s="38"/>
      <c r="K47" s="38"/>
      <c r="L47" s="38"/>
      <c r="M47" s="38"/>
      <c r="N47" s="38"/>
      <c r="O47" s="41"/>
    </row>
    <row r="48" spans="1:15" ht="9.9499999999999993" customHeight="1" thickBot="1" x14ac:dyDescent="0.3">
      <c r="A48" s="42"/>
      <c r="B48" s="145"/>
      <c r="C48" s="145"/>
      <c r="D48" s="145"/>
      <c r="E48" s="145"/>
      <c r="F48" s="145"/>
      <c r="G48" s="149"/>
      <c r="H48" s="149"/>
      <c r="I48" s="43"/>
      <c r="J48" s="43"/>
      <c r="K48" s="43"/>
      <c r="L48" s="43"/>
      <c r="M48" s="43"/>
      <c r="N48" s="43"/>
      <c r="O48" s="44"/>
    </row>
    <row r="49" spans="1:15" ht="16.5" customHeight="1" x14ac:dyDescent="0.25">
      <c r="A49" s="42"/>
      <c r="B49" s="139" t="s">
        <v>179</v>
      </c>
      <c r="C49" s="140"/>
      <c r="D49" s="140"/>
      <c r="E49" s="140"/>
      <c r="F49" s="140"/>
      <c r="G49" s="141"/>
      <c r="H49" s="141"/>
      <c r="I49" s="142"/>
      <c r="J49" s="142"/>
      <c r="K49" s="142"/>
      <c r="L49" s="142"/>
      <c r="M49" s="142"/>
      <c r="N49" s="143"/>
      <c r="O49" s="44"/>
    </row>
    <row r="50" spans="1:15" ht="9.9499999999999993" customHeight="1" x14ac:dyDescent="0.25">
      <c r="A50" s="42"/>
      <c r="B50" s="144"/>
      <c r="C50" s="145"/>
      <c r="D50" s="145"/>
      <c r="E50" s="145"/>
      <c r="F50" s="145"/>
      <c r="G50" s="149"/>
      <c r="H50" s="149"/>
      <c r="I50" s="43"/>
      <c r="J50" s="43"/>
      <c r="K50" s="43"/>
      <c r="L50" s="43"/>
      <c r="M50" s="43"/>
      <c r="N50" s="147"/>
      <c r="O50" s="44"/>
    </row>
    <row r="51" spans="1:15" ht="23.1" customHeight="1" x14ac:dyDescent="0.25">
      <c r="A51" s="42"/>
      <c r="B51" s="144"/>
      <c r="C51" s="148" t="s">
        <v>180</v>
      </c>
      <c r="D51" s="386">
        <f>SUM(L25,L33,L40)</f>
        <v>91.5</v>
      </c>
      <c r="E51" s="386"/>
      <c r="F51" s="145"/>
      <c r="G51" s="387" t="s">
        <v>22</v>
      </c>
      <c r="H51" s="387"/>
      <c r="I51" s="387"/>
      <c r="J51" s="387"/>
      <c r="K51" s="388" t="str">
        <f>IF(AND($M$25="TERAMPIL",$M$33="TERAMPIL",$M$40="TERAMPIL"),"TERAMPIL","BELUM TERAMPIL")</f>
        <v>BELUM TERAMPIL</v>
      </c>
      <c r="L51" s="389"/>
      <c r="M51" s="390"/>
      <c r="N51" s="150"/>
      <c r="O51" s="44"/>
    </row>
    <row r="52" spans="1:15" ht="9.9499999999999993" customHeight="1" thickBot="1" x14ac:dyDescent="0.3">
      <c r="A52" s="42"/>
      <c r="B52" s="151"/>
      <c r="C52" s="152"/>
      <c r="D52" s="152"/>
      <c r="E52" s="152"/>
      <c r="F52" s="152"/>
      <c r="G52" s="153"/>
      <c r="H52" s="153"/>
      <c r="I52" s="154"/>
      <c r="J52" s="154"/>
      <c r="K52" s="154"/>
      <c r="L52" s="154"/>
      <c r="M52" s="154"/>
      <c r="N52" s="155"/>
      <c r="O52" s="44"/>
    </row>
    <row r="53" spans="1:15" ht="9.9499999999999993" customHeight="1" x14ac:dyDescent="0.25">
      <c r="A53" s="42"/>
      <c r="B53" s="145"/>
      <c r="C53" s="145"/>
      <c r="D53" s="145"/>
      <c r="E53" s="145"/>
      <c r="F53" s="145"/>
      <c r="G53" s="149"/>
      <c r="H53" s="149"/>
      <c r="I53" s="43"/>
      <c r="J53" s="43"/>
      <c r="K53" s="43"/>
      <c r="L53" s="43"/>
      <c r="M53" s="43"/>
      <c r="N53" s="43"/>
      <c r="O53" s="44"/>
    </row>
    <row r="54" spans="1:15" ht="15.75" x14ac:dyDescent="0.25">
      <c r="A54" s="42"/>
      <c r="B54" s="116" t="s">
        <v>181</v>
      </c>
      <c r="C54" s="156"/>
      <c r="D54" s="156"/>
      <c r="E54" s="156"/>
      <c r="F54" s="156"/>
      <c r="G54" s="43"/>
      <c r="H54" s="43"/>
      <c r="I54" s="43"/>
      <c r="J54" s="43"/>
      <c r="K54" s="43"/>
      <c r="L54" s="43"/>
      <c r="M54" s="43"/>
      <c r="N54" s="43"/>
      <c r="O54" s="44"/>
    </row>
    <row r="55" spans="1:15" ht="9.9499999999999993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4"/>
    </row>
    <row r="56" spans="1:15" ht="9.9499999999999993" customHeight="1" x14ac:dyDescent="0.25">
      <c r="A56" s="42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4"/>
    </row>
    <row r="57" spans="1:15" ht="9.9499999999999993" customHeight="1" x14ac:dyDescent="0.25">
      <c r="A57" s="42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4"/>
    </row>
    <row r="58" spans="1:15" ht="9.9499999999999993" customHeight="1" x14ac:dyDescent="0.25">
      <c r="A58" s="42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4"/>
    </row>
    <row r="59" spans="1:15" x14ac:dyDescent="0.25">
      <c r="A59" s="42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4"/>
    </row>
    <row r="60" spans="1:15" x14ac:dyDescent="0.25">
      <c r="A60" s="42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4"/>
    </row>
    <row r="61" spans="1:15" x14ac:dyDescent="0.25">
      <c r="A61" s="42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4"/>
    </row>
    <row r="62" spans="1:15" ht="15.75" thickBot="1" x14ac:dyDescent="0.3">
      <c r="A62" s="42"/>
      <c r="B62" s="157"/>
      <c r="C62" s="157"/>
      <c r="D62" s="157"/>
      <c r="E62" s="157"/>
      <c r="F62" s="43"/>
      <c r="G62" s="43"/>
      <c r="H62" s="157"/>
      <c r="I62" s="157"/>
      <c r="J62" s="157"/>
      <c r="K62" s="157"/>
      <c r="L62" s="157"/>
      <c r="M62" s="157"/>
      <c r="N62" s="43"/>
      <c r="O62" s="44"/>
    </row>
    <row r="63" spans="1:15" x14ac:dyDescent="0.25">
      <c r="A63" s="42"/>
      <c r="B63" s="43" t="s">
        <v>100</v>
      </c>
      <c r="C63" s="43"/>
      <c r="D63" s="43"/>
      <c r="E63" s="43"/>
      <c r="F63" s="43"/>
      <c r="G63" s="43"/>
      <c r="H63" s="43" t="s">
        <v>101</v>
      </c>
      <c r="I63" s="43"/>
      <c r="J63" s="43"/>
      <c r="K63" s="43"/>
      <c r="L63" s="43"/>
      <c r="M63" s="43"/>
      <c r="N63" s="43"/>
      <c r="O63" s="44"/>
    </row>
    <row r="64" spans="1:15" x14ac:dyDescent="0.25">
      <c r="A64" s="42"/>
      <c r="B64" s="269"/>
      <c r="C64" s="269"/>
      <c r="D64" s="269"/>
      <c r="E64" s="269"/>
      <c r="F64" s="120"/>
      <c r="G64" s="43"/>
      <c r="H64" s="269"/>
      <c r="I64" s="269"/>
      <c r="J64" s="269"/>
      <c r="K64" s="269"/>
      <c r="L64" s="269"/>
      <c r="M64" s="269"/>
      <c r="N64" s="43"/>
      <c r="O64" s="44"/>
    </row>
    <row r="65" spans="1:15" x14ac:dyDescent="0.25">
      <c r="A65" s="42"/>
      <c r="B65" s="43" t="s">
        <v>102</v>
      </c>
      <c r="C65" s="43"/>
      <c r="D65" s="43"/>
      <c r="E65" s="43"/>
      <c r="F65" s="43"/>
      <c r="G65" s="43"/>
      <c r="H65" s="43" t="s">
        <v>103</v>
      </c>
      <c r="I65" s="43"/>
      <c r="J65" s="43"/>
      <c r="K65" s="43"/>
      <c r="L65" s="43"/>
      <c r="M65" s="43"/>
      <c r="N65" s="43"/>
      <c r="O65" s="44"/>
    </row>
    <row r="66" spans="1:15" x14ac:dyDescent="0.25">
      <c r="A66" s="42"/>
      <c r="B66" s="269"/>
      <c r="C66" s="269"/>
      <c r="D66" s="269"/>
      <c r="E66" s="269"/>
      <c r="F66" s="120"/>
      <c r="G66" s="43"/>
      <c r="H66" s="269"/>
      <c r="I66" s="269"/>
      <c r="J66" s="269"/>
      <c r="K66" s="269"/>
      <c r="L66" s="269"/>
      <c r="M66" s="269"/>
      <c r="N66" s="43"/>
      <c r="O66" s="44"/>
    </row>
    <row r="67" spans="1:15" x14ac:dyDescent="0.25">
      <c r="A67" s="42"/>
      <c r="B67" s="48" t="s">
        <v>19</v>
      </c>
      <c r="C67" s="120"/>
      <c r="D67" s="120"/>
      <c r="E67" s="120"/>
      <c r="F67" s="120"/>
      <c r="G67" s="43"/>
      <c r="H67" s="48" t="s">
        <v>19</v>
      </c>
      <c r="I67" s="120"/>
      <c r="J67" s="120"/>
      <c r="K67" s="43"/>
      <c r="L67" s="43"/>
      <c r="M67" s="43"/>
      <c r="N67" s="43"/>
      <c r="O67" s="44"/>
    </row>
    <row r="68" spans="1:15" x14ac:dyDescent="0.25">
      <c r="A68" s="42"/>
      <c r="B68" s="269"/>
      <c r="C68" s="269"/>
      <c r="D68" s="269"/>
      <c r="E68" s="269"/>
      <c r="F68" s="120"/>
      <c r="G68" s="43"/>
      <c r="H68" s="269"/>
      <c r="I68" s="269"/>
      <c r="J68" s="269"/>
      <c r="K68" s="269"/>
      <c r="L68" s="269"/>
      <c r="M68" s="269"/>
      <c r="N68" s="43"/>
      <c r="O68" s="44"/>
    </row>
    <row r="69" spans="1:15" x14ac:dyDescent="0.25">
      <c r="A69" s="42"/>
      <c r="B69" s="43" t="s">
        <v>104</v>
      </c>
      <c r="C69" s="43"/>
      <c r="D69" s="43"/>
      <c r="E69" s="43"/>
      <c r="F69" s="43"/>
      <c r="G69" s="43"/>
      <c r="H69" s="43" t="s">
        <v>104</v>
      </c>
      <c r="I69" s="43"/>
      <c r="J69" s="43"/>
      <c r="K69" s="43"/>
      <c r="L69" s="43"/>
      <c r="M69" s="43"/>
      <c r="N69" s="43"/>
      <c r="O69" s="44"/>
    </row>
    <row r="70" spans="1:15" x14ac:dyDescent="0.25">
      <c r="A70" s="42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4"/>
    </row>
    <row r="71" spans="1:15" x14ac:dyDescent="0.25">
      <c r="A71" s="42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4"/>
    </row>
    <row r="72" spans="1:15" x14ac:dyDescent="0.25">
      <c r="A72" s="42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4"/>
    </row>
    <row r="73" spans="1:15" x14ac:dyDescent="0.25">
      <c r="A73" s="42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4"/>
    </row>
    <row r="74" spans="1:15" x14ac:dyDescent="0.25">
      <c r="A74" s="42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4"/>
    </row>
    <row r="75" spans="1:15" x14ac:dyDescent="0.25">
      <c r="A75" s="42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4"/>
    </row>
    <row r="76" spans="1:15" x14ac:dyDescent="0.25">
      <c r="A76" s="42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4"/>
    </row>
    <row r="77" spans="1:15" x14ac:dyDescent="0.25">
      <c r="A77" s="42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4"/>
    </row>
    <row r="78" spans="1:15" x14ac:dyDescent="0.25">
      <c r="A78" s="4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4"/>
    </row>
    <row r="79" spans="1:15" x14ac:dyDescent="0.25">
      <c r="A79" s="42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4"/>
    </row>
    <row r="80" spans="1:15" x14ac:dyDescent="0.25">
      <c r="A80" s="42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4"/>
    </row>
    <row r="81" spans="1:15" x14ac:dyDescent="0.25">
      <c r="A81" s="42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4"/>
    </row>
    <row r="82" spans="1:15" x14ac:dyDescent="0.25">
      <c r="A82" s="42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4"/>
    </row>
    <row r="83" spans="1:15" x14ac:dyDescent="0.25">
      <c r="A83" s="42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4"/>
    </row>
    <row r="84" spans="1:15" ht="15.75" thickBot="1" x14ac:dyDescent="0.3">
      <c r="A84" s="42"/>
      <c r="B84" s="157"/>
      <c r="C84" s="157"/>
      <c r="D84" s="157"/>
      <c r="E84" s="157"/>
      <c r="F84" s="43"/>
      <c r="G84" s="43"/>
      <c r="H84" s="157"/>
      <c r="I84" s="157"/>
      <c r="J84" s="157"/>
      <c r="K84" s="157"/>
      <c r="L84" s="157"/>
      <c r="M84" s="157"/>
      <c r="N84" s="43"/>
      <c r="O84" s="44"/>
    </row>
    <row r="85" spans="1:15" x14ac:dyDescent="0.25">
      <c r="A85" s="42"/>
      <c r="B85" s="43" t="s">
        <v>105</v>
      </c>
      <c r="C85" s="43"/>
      <c r="D85" s="43"/>
      <c r="E85" s="43"/>
      <c r="F85" s="43"/>
      <c r="G85" s="43"/>
      <c r="H85" s="43" t="s">
        <v>106</v>
      </c>
      <c r="I85" s="43"/>
      <c r="J85" s="43"/>
      <c r="K85" s="43"/>
      <c r="L85" s="43"/>
      <c r="M85" s="43"/>
      <c r="N85" s="43"/>
      <c r="O85" s="44"/>
    </row>
    <row r="86" spans="1:15" x14ac:dyDescent="0.25">
      <c r="A86" s="42"/>
      <c r="B86" s="269"/>
      <c r="C86" s="269"/>
      <c r="D86" s="269"/>
      <c r="E86" s="269"/>
      <c r="F86" s="43"/>
      <c r="G86" s="43"/>
      <c r="H86" s="269"/>
      <c r="I86" s="269"/>
      <c r="J86" s="269"/>
      <c r="K86" s="269"/>
      <c r="L86" s="269"/>
      <c r="M86" s="269"/>
      <c r="N86" s="43"/>
      <c r="O86" s="44"/>
    </row>
    <row r="87" spans="1:15" x14ac:dyDescent="0.25">
      <c r="A87" s="42"/>
      <c r="B87" s="43" t="s">
        <v>103</v>
      </c>
      <c r="C87" s="43"/>
      <c r="D87" s="43"/>
      <c r="E87" s="43"/>
      <c r="F87" s="43"/>
      <c r="G87" s="43"/>
      <c r="H87" s="43" t="s">
        <v>103</v>
      </c>
      <c r="I87" s="43"/>
      <c r="J87" s="43"/>
      <c r="K87" s="43"/>
      <c r="L87" s="43"/>
      <c r="M87" s="43"/>
      <c r="N87" s="43"/>
      <c r="O87" s="44"/>
    </row>
    <row r="88" spans="1:15" x14ac:dyDescent="0.25">
      <c r="A88" s="42"/>
      <c r="B88" s="269"/>
      <c r="C88" s="269"/>
      <c r="D88" s="269"/>
      <c r="E88" s="269"/>
      <c r="F88" s="43"/>
      <c r="G88" s="43"/>
      <c r="H88" s="269"/>
      <c r="I88" s="269"/>
      <c r="J88" s="269"/>
      <c r="K88" s="269"/>
      <c r="L88" s="269"/>
      <c r="M88" s="269"/>
      <c r="N88" s="43"/>
      <c r="O88" s="44"/>
    </row>
    <row r="89" spans="1:15" x14ac:dyDescent="0.25">
      <c r="A89" s="42"/>
      <c r="B89" s="43" t="s">
        <v>19</v>
      </c>
      <c r="C89" s="43"/>
      <c r="D89" s="43"/>
      <c r="E89" s="43"/>
      <c r="F89" s="43"/>
      <c r="G89" s="43"/>
      <c r="H89" s="43" t="s">
        <v>19</v>
      </c>
      <c r="I89" s="43"/>
      <c r="J89" s="43"/>
      <c r="K89" s="43"/>
      <c r="L89" s="43"/>
      <c r="M89" s="43"/>
      <c r="N89" s="43"/>
      <c r="O89" s="44"/>
    </row>
    <row r="90" spans="1:15" x14ac:dyDescent="0.25">
      <c r="A90" s="42"/>
      <c r="B90" s="269"/>
      <c r="C90" s="269"/>
      <c r="D90" s="269"/>
      <c r="E90" s="269"/>
      <c r="F90" s="43"/>
      <c r="G90" s="43"/>
      <c r="H90" s="269"/>
      <c r="I90" s="269"/>
      <c r="J90" s="269"/>
      <c r="K90" s="269"/>
      <c r="L90" s="269"/>
      <c r="M90" s="269"/>
      <c r="N90" s="43"/>
      <c r="O90" s="44"/>
    </row>
    <row r="91" spans="1:15" x14ac:dyDescent="0.25">
      <c r="A91" s="42"/>
      <c r="B91" s="43" t="s">
        <v>104</v>
      </c>
      <c r="C91" s="43"/>
      <c r="D91" s="43"/>
      <c r="E91" s="43"/>
      <c r="F91" s="43"/>
      <c r="G91" s="43"/>
      <c r="H91" s="43" t="s">
        <v>104</v>
      </c>
      <c r="I91" s="43"/>
      <c r="J91" s="43"/>
      <c r="K91" s="43"/>
      <c r="L91" s="43"/>
      <c r="M91" s="43"/>
      <c r="N91" s="43"/>
      <c r="O91" s="44"/>
    </row>
    <row r="92" spans="1:15" x14ac:dyDescent="0.25">
      <c r="A92" s="42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4"/>
    </row>
    <row r="93" spans="1:15" x14ac:dyDescent="0.25">
      <c r="A93" s="42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4"/>
    </row>
    <row r="94" spans="1:15" x14ac:dyDescent="0.25">
      <c r="A94" s="42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4"/>
    </row>
    <row r="95" spans="1:15" x14ac:dyDescent="0.25">
      <c r="A95" s="42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4"/>
    </row>
    <row r="96" spans="1:15" x14ac:dyDescent="0.25">
      <c r="A96" s="42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4"/>
    </row>
    <row r="97" spans="1:15" x14ac:dyDescent="0.25">
      <c r="A97" s="42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4"/>
    </row>
    <row r="98" spans="1:15" x14ac:dyDescent="0.25">
      <c r="A98" s="42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4"/>
    </row>
    <row r="99" spans="1:15" x14ac:dyDescent="0.25">
      <c r="A99" s="42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4"/>
    </row>
    <row r="100" spans="1:15" x14ac:dyDescent="0.25">
      <c r="A100" s="42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4"/>
    </row>
    <row r="101" spans="1:15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4"/>
    </row>
    <row r="102" spans="1:15" x14ac:dyDescent="0.25">
      <c r="A102" s="42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4"/>
    </row>
    <row r="103" spans="1:15" ht="15.75" thickBot="1" x14ac:dyDescent="0.3">
      <c r="A103" s="52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5"/>
    </row>
    <row r="104" spans="1:15" ht="15.75" thickTop="1" x14ac:dyDescent="0.25"/>
  </sheetData>
  <sheetProtection algorithmName="SHA-512" hashValue="i1BFXo2DqgCCiDRhSwR+eg4dWPrPrjWVuyFJYUT83n0026U2xjttgr778Xg4hP2yhek3TwIAfnzavS/haTxeQQ==" saltValue="IhKuSmzS1C53PIM1O0qzPw==" spinCount="100000" sheet="1" selectLockedCells="1"/>
  <mergeCells count="63">
    <mergeCell ref="B2:N2"/>
    <mergeCell ref="B6:D6"/>
    <mergeCell ref="E6:N6"/>
    <mergeCell ref="B7:D7"/>
    <mergeCell ref="E7:N8"/>
    <mergeCell ref="B8:D8"/>
    <mergeCell ref="B9:D9"/>
    <mergeCell ref="E9:I9"/>
    <mergeCell ref="J9:N11"/>
    <mergeCell ref="B10:D10"/>
    <mergeCell ref="E10:I10"/>
    <mergeCell ref="B11:D11"/>
    <mergeCell ref="E11:I1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B40:C44"/>
    <mergeCell ref="L40:L45"/>
    <mergeCell ref="M40:N45"/>
    <mergeCell ref="B64:E64"/>
    <mergeCell ref="H64:M64"/>
    <mergeCell ref="D51:E51"/>
    <mergeCell ref="G51:J51"/>
    <mergeCell ref="K51:M51"/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</mergeCells>
  <dataValidations count="2">
    <dataValidation type="list" allowBlank="1" showInputMessage="1" showErrorMessage="1" sqref="G29:J29 G34:J34" xr:uid="{FD23CB2B-670F-451B-B291-5F0AC64DA948}">
      <formula1>"0,4"</formula1>
    </dataValidation>
    <dataValidation type="whole" allowBlank="1" showInputMessage="1" showErrorMessage="1" sqref="G25:J28 G35:J36 G33:J33 G40:J45" xr:uid="{A4B3C834-DB67-4BAF-BC0D-B136701B4907}">
      <formula1>0</formula1>
      <formula2>4</formula2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DCA9A-9EF8-4E10-84F8-4F042E2FC1F5}">
  <dimension ref="A1:O104"/>
  <sheetViews>
    <sheetView view="pageBreakPreview" topLeftCell="A41" zoomScaleNormal="100" zoomScaleSheetLayoutView="100" workbookViewId="0">
      <selection activeCell="I43" sqref="I43"/>
    </sheetView>
  </sheetViews>
  <sheetFormatPr defaultColWidth="9.140625" defaultRowHeight="15" x14ac:dyDescent="0.25"/>
  <cols>
    <col min="1" max="1" width="3.42578125" customWidth="1"/>
    <col min="2" max="2" width="3.5703125" customWidth="1"/>
    <col min="3" max="3" width="12.85546875" customWidth="1"/>
    <col min="4" max="4" width="3.7109375" customWidth="1"/>
    <col min="5" max="5" width="18.42578125" customWidth="1"/>
    <col min="6" max="6" width="11.7109375" customWidth="1"/>
    <col min="7" max="10" width="4.28515625" customWidth="1"/>
    <col min="11" max="11" width="10.5703125" customWidth="1"/>
    <col min="12" max="12" width="8.42578125" customWidth="1"/>
    <col min="13" max="13" width="8.7109375" customWidth="1"/>
    <col min="14" max="14" width="4.42578125" customWidth="1"/>
    <col min="15" max="15" width="3.85546875" customWidth="1"/>
  </cols>
  <sheetData>
    <row r="1" spans="1:15" ht="15.75" thickTop="1" x14ac:dyDescent="0.25">
      <c r="A1" s="37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94" t="s">
        <v>158</v>
      </c>
    </row>
    <row r="2" spans="1:15" ht="15.75" x14ac:dyDescent="0.25">
      <c r="A2" s="42"/>
      <c r="B2" s="368" t="s">
        <v>159</v>
      </c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44"/>
    </row>
    <row r="3" spans="1:15" ht="9.9499999999999993" customHeight="1" x14ac:dyDescent="0.25">
      <c r="A3" s="42"/>
      <c r="B3" s="115"/>
      <c r="C3" s="115"/>
      <c r="D3" s="115"/>
      <c r="E3" s="115"/>
      <c r="F3" s="115"/>
      <c r="G3" s="43"/>
      <c r="H3" s="43"/>
      <c r="I3" s="43"/>
      <c r="J3" s="43"/>
      <c r="K3" s="43"/>
      <c r="L3" s="43"/>
      <c r="M3" s="43"/>
      <c r="N3" s="43"/>
      <c r="O3" s="44"/>
    </row>
    <row r="4" spans="1:15" x14ac:dyDescent="0.25">
      <c r="A4" s="42"/>
      <c r="B4" s="116" t="s">
        <v>79</v>
      </c>
      <c r="C4" s="102"/>
      <c r="D4" s="102"/>
      <c r="E4" s="102"/>
      <c r="F4" s="102"/>
      <c r="G4" s="43"/>
      <c r="H4" s="43"/>
      <c r="I4" s="43"/>
      <c r="J4" s="43"/>
      <c r="K4" s="43"/>
      <c r="L4" s="43"/>
      <c r="M4" s="43"/>
      <c r="N4" s="43"/>
      <c r="O4" s="44"/>
    </row>
    <row r="5" spans="1:15" ht="9.6" customHeight="1" thickBot="1" x14ac:dyDescent="0.3">
      <c r="A5" s="42"/>
      <c r="B5" s="102"/>
      <c r="C5" s="102"/>
      <c r="D5" s="102"/>
      <c r="E5" s="102"/>
      <c r="F5" s="102"/>
      <c r="G5" s="43"/>
      <c r="H5" s="43"/>
      <c r="I5" s="43"/>
      <c r="J5" s="43"/>
      <c r="K5" s="43"/>
      <c r="L5" s="43"/>
      <c r="M5" s="43"/>
      <c r="N5" s="43"/>
      <c r="O5" s="44"/>
    </row>
    <row r="6" spans="1:15" ht="23.25" customHeight="1" thickBot="1" x14ac:dyDescent="0.3">
      <c r="A6" s="42"/>
      <c r="B6" s="369" t="s">
        <v>80</v>
      </c>
      <c r="C6" s="370"/>
      <c r="D6" s="371"/>
      <c r="E6" s="301"/>
      <c r="F6" s="302"/>
      <c r="G6" s="302"/>
      <c r="H6" s="302"/>
      <c r="I6" s="302"/>
      <c r="J6" s="302"/>
      <c r="K6" s="302"/>
      <c r="L6" s="302"/>
      <c r="M6" s="302"/>
      <c r="N6" s="302"/>
      <c r="O6" s="44"/>
    </row>
    <row r="7" spans="1:15" ht="13.5" customHeight="1" x14ac:dyDescent="0.25">
      <c r="A7" s="42"/>
      <c r="B7" s="372" t="s">
        <v>81</v>
      </c>
      <c r="C7" s="373"/>
      <c r="D7" s="374"/>
      <c r="E7" s="301"/>
      <c r="F7" s="302"/>
      <c r="G7" s="302"/>
      <c r="H7" s="302"/>
      <c r="I7" s="302"/>
      <c r="J7" s="302"/>
      <c r="K7" s="302"/>
      <c r="L7" s="302"/>
      <c r="M7" s="302"/>
      <c r="N7" s="302"/>
      <c r="O7" s="44"/>
    </row>
    <row r="8" spans="1:15" ht="15.75" thickBot="1" x14ac:dyDescent="0.3">
      <c r="A8" s="42"/>
      <c r="B8" s="375" t="s">
        <v>82</v>
      </c>
      <c r="C8" s="376"/>
      <c r="D8" s="377"/>
      <c r="E8" s="301"/>
      <c r="F8" s="302"/>
      <c r="G8" s="302"/>
      <c r="H8" s="302"/>
      <c r="I8" s="302"/>
      <c r="J8" s="302"/>
      <c r="K8" s="302"/>
      <c r="L8" s="302"/>
      <c r="M8" s="302"/>
      <c r="N8" s="302"/>
      <c r="O8" s="44"/>
    </row>
    <row r="9" spans="1:15" ht="26.25" customHeight="1" thickBot="1" x14ac:dyDescent="0.3">
      <c r="A9" s="42"/>
      <c r="B9" s="378" t="s">
        <v>83</v>
      </c>
      <c r="C9" s="379"/>
      <c r="D9" s="380"/>
      <c r="E9" s="313"/>
      <c r="F9" s="314"/>
      <c r="G9" s="314"/>
      <c r="H9" s="314"/>
      <c r="I9" s="314"/>
      <c r="J9" s="381" t="s">
        <v>84</v>
      </c>
      <c r="K9" s="382"/>
      <c r="L9" s="382"/>
      <c r="M9" s="382"/>
      <c r="N9" s="382"/>
      <c r="O9" s="44"/>
    </row>
    <row r="10" spans="1:15" ht="26.25" customHeight="1" thickBot="1" x14ac:dyDescent="0.3">
      <c r="A10" s="42"/>
      <c r="B10" s="378" t="s">
        <v>85</v>
      </c>
      <c r="C10" s="379"/>
      <c r="D10" s="380"/>
      <c r="E10" s="317"/>
      <c r="F10" s="318"/>
      <c r="G10" s="318"/>
      <c r="H10" s="318"/>
      <c r="I10" s="318"/>
      <c r="J10" s="381"/>
      <c r="K10" s="382"/>
      <c r="L10" s="382"/>
      <c r="M10" s="382"/>
      <c r="N10" s="382"/>
      <c r="O10" s="44"/>
    </row>
    <row r="11" spans="1:15" ht="26.25" customHeight="1" thickBot="1" x14ac:dyDescent="0.3">
      <c r="A11" s="42"/>
      <c r="B11" s="378" t="s">
        <v>86</v>
      </c>
      <c r="C11" s="379"/>
      <c r="D11" s="380"/>
      <c r="E11" s="317"/>
      <c r="F11" s="318"/>
      <c r="G11" s="318"/>
      <c r="H11" s="318"/>
      <c r="I11" s="318"/>
      <c r="J11" s="381"/>
      <c r="K11" s="382"/>
      <c r="L11" s="382"/>
      <c r="M11" s="382"/>
      <c r="N11" s="382"/>
      <c r="O11" s="44"/>
    </row>
    <row r="12" spans="1:15" ht="26.25" customHeight="1" thickBot="1" x14ac:dyDescent="0.3">
      <c r="A12" s="42"/>
      <c r="B12" s="378" t="s">
        <v>87</v>
      </c>
      <c r="C12" s="379"/>
      <c r="D12" s="380"/>
      <c r="E12" s="317"/>
      <c r="F12" s="318"/>
      <c r="G12" s="318"/>
      <c r="H12" s="318"/>
      <c r="I12" s="318"/>
      <c r="M12" s="117"/>
      <c r="N12" s="117"/>
      <c r="O12" s="44"/>
    </row>
    <row r="13" spans="1:15" ht="26.25" customHeight="1" thickBot="1" x14ac:dyDescent="0.3">
      <c r="A13" s="42"/>
      <c r="B13" s="378" t="s">
        <v>160</v>
      </c>
      <c r="C13" s="379"/>
      <c r="D13" s="380"/>
      <c r="E13" s="317"/>
      <c r="F13" s="318"/>
      <c r="G13" s="318"/>
      <c r="H13" s="318"/>
      <c r="I13" s="318"/>
      <c r="M13" s="118"/>
      <c r="N13" s="118"/>
      <c r="O13" s="44"/>
    </row>
    <row r="14" spans="1:15" ht="10.5" customHeight="1" x14ac:dyDescent="0.25">
      <c r="A14" s="42"/>
      <c r="B14" s="119"/>
      <c r="C14" s="119"/>
      <c r="D14" s="119"/>
      <c r="E14" s="119"/>
      <c r="F14" s="119"/>
      <c r="G14" s="119"/>
      <c r="H14" s="119"/>
      <c r="I14" s="119"/>
      <c r="J14" t="s">
        <v>89</v>
      </c>
      <c r="K14" s="119"/>
      <c r="L14" s="119"/>
      <c r="M14" s="119"/>
      <c r="N14" s="119"/>
      <c r="O14" s="44"/>
    </row>
    <row r="15" spans="1:15" x14ac:dyDescent="0.25">
      <c r="A15" s="42"/>
      <c r="B15" s="119"/>
      <c r="C15" s="119"/>
      <c r="D15" s="119"/>
      <c r="E15" s="119"/>
      <c r="F15" s="119"/>
      <c r="G15" s="119"/>
      <c r="H15" s="119"/>
      <c r="I15" s="119"/>
      <c r="K15" s="391" t="s">
        <v>90</v>
      </c>
      <c r="L15" s="391"/>
      <c r="M15" s="391"/>
      <c r="N15" s="119"/>
      <c r="O15" s="44"/>
    </row>
    <row r="16" spans="1:15" ht="9.9499999999999993" customHeight="1" x14ac:dyDescent="0.25">
      <c r="A16" s="42"/>
      <c r="B16" s="119"/>
      <c r="C16" s="119"/>
      <c r="D16" s="119"/>
      <c r="E16" s="119"/>
      <c r="F16" s="119"/>
      <c r="G16" s="119"/>
      <c r="H16" s="119"/>
      <c r="I16" s="119"/>
      <c r="K16" s="119"/>
      <c r="L16" s="119"/>
      <c r="M16" s="119"/>
      <c r="N16" s="119"/>
      <c r="O16" s="44"/>
    </row>
    <row r="17" spans="1:15" x14ac:dyDescent="0.25">
      <c r="A17" s="42"/>
      <c r="B17" s="116" t="s">
        <v>161</v>
      </c>
      <c r="C17" s="102"/>
      <c r="D17" s="102"/>
      <c r="E17" s="102"/>
      <c r="F17" s="102"/>
      <c r="G17" s="43"/>
      <c r="H17" s="43"/>
      <c r="I17" s="43"/>
      <c r="J17" s="43"/>
      <c r="N17" s="158"/>
      <c r="O17" s="44"/>
    </row>
    <row r="18" spans="1:15" x14ac:dyDescent="0.25">
      <c r="A18" s="42"/>
      <c r="B18" s="116"/>
      <c r="C18" s="102"/>
      <c r="D18" s="102"/>
      <c r="E18" s="102"/>
      <c r="F18" s="102"/>
      <c r="G18" s="43"/>
      <c r="H18" s="43"/>
      <c r="I18" s="43"/>
      <c r="J18" s="43"/>
      <c r="K18" s="43"/>
      <c r="L18" s="43"/>
      <c r="M18" s="43"/>
      <c r="N18" s="43"/>
      <c r="O18" s="44"/>
    </row>
    <row r="19" spans="1:15" ht="12" customHeight="1" x14ac:dyDescent="0.25">
      <c r="A19" s="42"/>
      <c r="B19" s="121" t="s">
        <v>74</v>
      </c>
      <c r="C19" s="122" t="s">
        <v>162</v>
      </c>
      <c r="D19" s="122"/>
      <c r="E19" s="123"/>
      <c r="F19" s="123"/>
      <c r="G19" s="43"/>
      <c r="H19" s="43"/>
      <c r="I19" s="43"/>
      <c r="J19" s="43"/>
      <c r="K19" s="43"/>
      <c r="L19" s="43"/>
      <c r="M19" s="48">
        <v>800</v>
      </c>
      <c r="N19" s="43"/>
      <c r="O19" s="44"/>
    </row>
    <row r="20" spans="1:15" ht="12" customHeight="1" x14ac:dyDescent="0.25">
      <c r="A20" s="42"/>
      <c r="B20" s="121" t="s">
        <v>75</v>
      </c>
      <c r="C20" s="122" t="s">
        <v>163</v>
      </c>
      <c r="D20" s="122"/>
      <c r="E20" s="123"/>
      <c r="F20" s="123"/>
      <c r="G20" s="43"/>
      <c r="H20" s="43"/>
      <c r="I20" s="43"/>
      <c r="J20" s="43"/>
      <c r="K20" s="43"/>
      <c r="L20" s="43"/>
      <c r="M20" s="48">
        <v>400</v>
      </c>
      <c r="O20" s="44"/>
    </row>
    <row r="21" spans="1:15" ht="12" customHeight="1" x14ac:dyDescent="0.25">
      <c r="A21" s="42"/>
      <c r="B21" s="121" t="s">
        <v>164</v>
      </c>
      <c r="C21" s="122" t="s">
        <v>165</v>
      </c>
      <c r="D21" s="122"/>
      <c r="E21" s="123"/>
      <c r="F21" s="123"/>
      <c r="G21" s="43"/>
      <c r="H21" s="43"/>
      <c r="I21" s="43"/>
      <c r="J21" s="43"/>
      <c r="K21" s="43"/>
      <c r="L21" s="43"/>
      <c r="M21" s="43"/>
      <c r="N21" s="48">
        <v>400</v>
      </c>
      <c r="O21" s="44"/>
    </row>
    <row r="22" spans="1:15" ht="9.9499999999999993" customHeight="1" x14ac:dyDescent="0.25">
      <c r="A22" s="42"/>
      <c r="B22" s="123"/>
      <c r="C22" s="123"/>
      <c r="D22" s="123"/>
      <c r="E22" s="123"/>
      <c r="F22" s="123"/>
      <c r="G22" s="43"/>
      <c r="H22" s="43"/>
      <c r="I22" s="43"/>
      <c r="J22" s="43"/>
      <c r="K22" s="43"/>
      <c r="L22" s="43"/>
      <c r="M22" s="43"/>
      <c r="N22" s="43"/>
      <c r="O22" s="44"/>
    </row>
    <row r="23" spans="1:15" ht="30" customHeight="1" x14ac:dyDescent="0.25">
      <c r="A23" s="42"/>
      <c r="B23" s="278" t="s">
        <v>166</v>
      </c>
      <c r="C23" s="278"/>
      <c r="D23" s="284" t="s">
        <v>167</v>
      </c>
      <c r="E23" s="284"/>
      <c r="F23" s="278" t="s">
        <v>168</v>
      </c>
      <c r="G23" s="284" t="s">
        <v>169</v>
      </c>
      <c r="H23" s="284"/>
      <c r="I23" s="284"/>
      <c r="J23" s="284"/>
      <c r="K23" s="284" t="s">
        <v>170</v>
      </c>
      <c r="L23" s="278" t="s">
        <v>171</v>
      </c>
      <c r="M23" s="284" t="s">
        <v>172</v>
      </c>
      <c r="N23" s="284"/>
      <c r="O23" s="44"/>
    </row>
    <row r="24" spans="1:15" x14ac:dyDescent="0.25">
      <c r="A24" s="42"/>
      <c r="B24" s="279"/>
      <c r="C24" s="279"/>
      <c r="D24" s="284"/>
      <c r="E24" s="284"/>
      <c r="F24" s="278"/>
      <c r="G24" s="125" t="s">
        <v>109</v>
      </c>
      <c r="H24" s="125" t="s">
        <v>110</v>
      </c>
      <c r="I24" s="125" t="s">
        <v>173</v>
      </c>
      <c r="J24" s="125" t="s">
        <v>112</v>
      </c>
      <c r="K24" s="284"/>
      <c r="L24" s="278"/>
      <c r="M24" s="284"/>
      <c r="N24" s="284"/>
      <c r="O24" s="44"/>
    </row>
    <row r="25" spans="1:15" ht="23.25" customHeight="1" x14ac:dyDescent="0.25">
      <c r="A25" s="42"/>
      <c r="B25" s="287" t="s">
        <v>174</v>
      </c>
      <c r="C25" s="286"/>
      <c r="D25" s="126" t="s">
        <v>136</v>
      </c>
      <c r="E25" s="127" t="s">
        <v>137</v>
      </c>
      <c r="F25" s="68">
        <v>10</v>
      </c>
      <c r="G25" s="71">
        <v>4</v>
      </c>
      <c r="H25" s="71">
        <v>4</v>
      </c>
      <c r="I25" s="71">
        <v>4</v>
      </c>
      <c r="J25" s="71">
        <v>4</v>
      </c>
      <c r="K25" s="68">
        <f>F25*(SUM(G25:J25))</f>
        <v>160</v>
      </c>
      <c r="L25" s="385">
        <f>SUM(K25:K29)/$M$19*B29</f>
        <v>44.5</v>
      </c>
      <c r="M25" s="278" t="str">
        <f>IF(AND(SUM(G29:J29)=16,$L$25&gt;=29.5%),"TERAMPIL","BELUM TERAMPIL")</f>
        <v>BELUM TERAMPIL</v>
      </c>
      <c r="N25" s="278"/>
      <c r="O25" s="44"/>
    </row>
    <row r="26" spans="1:15" ht="23.25" customHeight="1" x14ac:dyDescent="0.25">
      <c r="A26" s="42"/>
      <c r="B26" s="383"/>
      <c r="C26" s="384"/>
      <c r="D26" s="126" t="s">
        <v>139</v>
      </c>
      <c r="E26" s="127" t="s">
        <v>140</v>
      </c>
      <c r="F26" s="68">
        <v>6</v>
      </c>
      <c r="G26" s="71">
        <v>4</v>
      </c>
      <c r="H26" s="71">
        <v>4</v>
      </c>
      <c r="I26" s="71">
        <v>4</v>
      </c>
      <c r="J26" s="71">
        <v>4</v>
      </c>
      <c r="K26" s="68">
        <f t="shared" ref="K26:K29" si="0">F26*(SUM(G26:J26))</f>
        <v>96</v>
      </c>
      <c r="L26" s="385"/>
      <c r="M26" s="278"/>
      <c r="N26" s="278"/>
      <c r="O26" s="44"/>
    </row>
    <row r="27" spans="1:15" ht="23.25" customHeight="1" x14ac:dyDescent="0.25">
      <c r="A27" s="42"/>
      <c r="B27" s="383"/>
      <c r="C27" s="384"/>
      <c r="D27" s="126" t="s">
        <v>144</v>
      </c>
      <c r="E27" s="127" t="s">
        <v>145</v>
      </c>
      <c r="F27" s="68">
        <v>4</v>
      </c>
      <c r="G27" s="71">
        <v>4</v>
      </c>
      <c r="H27" s="71">
        <v>4</v>
      </c>
      <c r="I27" s="71">
        <v>4</v>
      </c>
      <c r="J27" s="71">
        <v>4</v>
      </c>
      <c r="K27" s="68">
        <f t="shared" si="0"/>
        <v>64</v>
      </c>
      <c r="L27" s="385"/>
      <c r="M27" s="278"/>
      <c r="N27" s="278"/>
      <c r="O27" s="44"/>
    </row>
    <row r="28" spans="1:15" ht="23.25" customHeight="1" x14ac:dyDescent="0.25">
      <c r="A28" s="42"/>
      <c r="B28" s="383"/>
      <c r="C28" s="384"/>
      <c r="D28" s="126" t="s">
        <v>148</v>
      </c>
      <c r="E28" s="127" t="s">
        <v>149</v>
      </c>
      <c r="F28" s="68">
        <v>8</v>
      </c>
      <c r="G28" s="71">
        <v>4</v>
      </c>
      <c r="H28" s="71">
        <v>4</v>
      </c>
      <c r="I28" s="71">
        <v>4</v>
      </c>
      <c r="J28" s="71">
        <v>4</v>
      </c>
      <c r="K28" s="68">
        <f t="shared" si="0"/>
        <v>128</v>
      </c>
      <c r="L28" s="385"/>
      <c r="M28" s="278"/>
      <c r="N28" s="278"/>
      <c r="O28" s="44"/>
    </row>
    <row r="29" spans="1:15" ht="27.75" customHeight="1" x14ac:dyDescent="0.25">
      <c r="A29" s="42"/>
      <c r="B29" s="128">
        <v>50</v>
      </c>
      <c r="C29" s="129" t="s">
        <v>175</v>
      </c>
      <c r="D29" s="126" t="s">
        <v>152</v>
      </c>
      <c r="E29" s="130" t="s">
        <v>176</v>
      </c>
      <c r="F29" s="68">
        <v>22</v>
      </c>
      <c r="G29" s="71">
        <v>0</v>
      </c>
      <c r="H29" s="71">
        <v>4</v>
      </c>
      <c r="I29" s="71">
        <v>4</v>
      </c>
      <c r="J29" s="71">
        <v>4</v>
      </c>
      <c r="K29" s="68">
        <f t="shared" si="0"/>
        <v>264</v>
      </c>
      <c r="L29" s="385"/>
      <c r="M29" s="278"/>
      <c r="N29" s="278"/>
      <c r="O29" s="44"/>
    </row>
    <row r="30" spans="1:15" ht="23.25" customHeight="1" x14ac:dyDescent="0.25">
      <c r="A30" s="42"/>
      <c r="O30" s="44"/>
    </row>
    <row r="31" spans="1:15" ht="24" customHeight="1" x14ac:dyDescent="0.25">
      <c r="A31" s="42"/>
      <c r="B31" s="278" t="s">
        <v>166</v>
      </c>
      <c r="C31" s="278"/>
      <c r="D31" s="284" t="s">
        <v>167</v>
      </c>
      <c r="E31" s="284"/>
      <c r="F31" s="278" t="s">
        <v>168</v>
      </c>
      <c r="G31" s="284" t="s">
        <v>169</v>
      </c>
      <c r="H31" s="284"/>
      <c r="I31" s="284"/>
      <c r="J31" s="284"/>
      <c r="K31" s="284" t="s">
        <v>170</v>
      </c>
      <c r="L31" s="284" t="s">
        <v>7</v>
      </c>
      <c r="M31" s="284" t="s">
        <v>172</v>
      </c>
      <c r="N31" s="284"/>
      <c r="O31" s="44"/>
    </row>
    <row r="32" spans="1:15" x14ac:dyDescent="0.25">
      <c r="A32" s="42"/>
      <c r="B32" s="279"/>
      <c r="C32" s="279"/>
      <c r="D32" s="284"/>
      <c r="E32" s="284"/>
      <c r="F32" s="278"/>
      <c r="G32" s="125" t="s">
        <v>109</v>
      </c>
      <c r="H32" s="125" t="s">
        <v>110</v>
      </c>
      <c r="I32" s="125" t="s">
        <v>173</v>
      </c>
      <c r="J32" s="125" t="s">
        <v>112</v>
      </c>
      <c r="K32" s="284"/>
      <c r="L32" s="284"/>
      <c r="M32" s="284"/>
      <c r="N32" s="284"/>
      <c r="O32" s="44"/>
    </row>
    <row r="33" spans="1:15" ht="22.5" customHeight="1" x14ac:dyDescent="0.25">
      <c r="A33" s="42"/>
      <c r="B33" s="287" t="s">
        <v>177</v>
      </c>
      <c r="C33" s="286"/>
      <c r="D33" s="131" t="s">
        <v>136</v>
      </c>
      <c r="E33" s="109" t="s">
        <v>138</v>
      </c>
      <c r="F33" s="132">
        <v>8</v>
      </c>
      <c r="G33" s="47">
        <v>4</v>
      </c>
      <c r="H33" s="47">
        <v>4</v>
      </c>
      <c r="I33" s="47">
        <v>4</v>
      </c>
      <c r="J33" s="47">
        <v>4</v>
      </c>
      <c r="K33" s="68">
        <f>F33*(SUM(G33:J33))</f>
        <v>128</v>
      </c>
      <c r="L33" s="385">
        <f>SUM(K33:K36)/$M$20*B36</f>
        <v>22</v>
      </c>
      <c r="M33" s="278" t="str">
        <f>IF(AND(SUM(G34:J34)=16,$L$33&gt;=14.5%),"TERAMPIL","BELUM TERAMPIL")</f>
        <v>BELUM TERAMPIL</v>
      </c>
      <c r="N33" s="278"/>
      <c r="O33" s="44"/>
    </row>
    <row r="34" spans="1:15" ht="22.5" customHeight="1" x14ac:dyDescent="0.25">
      <c r="A34" s="42"/>
      <c r="B34" s="383"/>
      <c r="C34" s="384"/>
      <c r="D34" s="131" t="s">
        <v>139</v>
      </c>
      <c r="E34" s="109" t="s">
        <v>141</v>
      </c>
      <c r="F34" s="132">
        <v>12</v>
      </c>
      <c r="G34" s="47">
        <v>4</v>
      </c>
      <c r="H34" s="47">
        <v>4</v>
      </c>
      <c r="I34" s="47">
        <v>0</v>
      </c>
      <c r="J34" s="47">
        <v>4</v>
      </c>
      <c r="K34" s="68">
        <f t="shared" ref="K34:K36" si="1">F34*(SUM(G34:J34))</f>
        <v>144</v>
      </c>
      <c r="L34" s="385"/>
      <c r="M34" s="278"/>
      <c r="N34" s="278"/>
      <c r="O34" s="44"/>
    </row>
    <row r="35" spans="1:15" ht="22.5" customHeight="1" x14ac:dyDescent="0.25">
      <c r="A35" s="42"/>
      <c r="B35" s="383"/>
      <c r="C35" s="384"/>
      <c r="D35" s="131" t="s">
        <v>144</v>
      </c>
      <c r="E35" s="109" t="s">
        <v>146</v>
      </c>
      <c r="F35" s="132">
        <v>1</v>
      </c>
      <c r="G35" s="47">
        <v>4</v>
      </c>
      <c r="H35" s="47">
        <v>4</v>
      </c>
      <c r="I35" s="47">
        <v>4</v>
      </c>
      <c r="J35" s="47">
        <v>4</v>
      </c>
      <c r="K35" s="68">
        <f t="shared" si="1"/>
        <v>16</v>
      </c>
      <c r="L35" s="385"/>
      <c r="M35" s="278"/>
      <c r="N35" s="278"/>
      <c r="O35" s="44"/>
    </row>
    <row r="36" spans="1:15" ht="22.5" customHeight="1" x14ac:dyDescent="0.25">
      <c r="A36" s="42"/>
      <c r="B36" s="133">
        <v>25</v>
      </c>
      <c r="C36" s="134" t="s">
        <v>175</v>
      </c>
      <c r="D36" s="131" t="s">
        <v>148</v>
      </c>
      <c r="E36" s="109" t="s">
        <v>150</v>
      </c>
      <c r="F36" s="132">
        <v>4</v>
      </c>
      <c r="G36" s="47">
        <v>4</v>
      </c>
      <c r="H36" s="47">
        <v>4</v>
      </c>
      <c r="I36" s="47">
        <v>4</v>
      </c>
      <c r="J36" s="47">
        <v>4</v>
      </c>
      <c r="K36" s="68">
        <f t="shared" si="1"/>
        <v>64</v>
      </c>
      <c r="L36" s="385"/>
      <c r="M36" s="278"/>
      <c r="N36" s="278"/>
      <c r="O36" s="44"/>
    </row>
    <row r="37" spans="1:15" ht="23.25" customHeight="1" x14ac:dyDescent="0.25">
      <c r="A37" s="42"/>
      <c r="O37" s="44"/>
    </row>
    <row r="38" spans="1:15" x14ac:dyDescent="0.25">
      <c r="A38" s="42"/>
      <c r="B38" s="278" t="s">
        <v>166</v>
      </c>
      <c r="C38" s="278"/>
      <c r="D38" s="284" t="s">
        <v>167</v>
      </c>
      <c r="E38" s="284"/>
      <c r="F38" s="278" t="s">
        <v>168</v>
      </c>
      <c r="G38" s="284" t="s">
        <v>169</v>
      </c>
      <c r="H38" s="284"/>
      <c r="I38" s="284"/>
      <c r="J38" s="284"/>
      <c r="K38" s="284" t="s">
        <v>170</v>
      </c>
      <c r="L38" s="284" t="s">
        <v>7</v>
      </c>
      <c r="M38" s="284" t="s">
        <v>172</v>
      </c>
      <c r="N38" s="284"/>
      <c r="O38" s="44"/>
    </row>
    <row r="39" spans="1:15" x14ac:dyDescent="0.25">
      <c r="A39" s="42"/>
      <c r="B39" s="279"/>
      <c r="C39" s="279"/>
      <c r="D39" s="284"/>
      <c r="E39" s="284"/>
      <c r="F39" s="278"/>
      <c r="G39" s="125" t="s">
        <v>109</v>
      </c>
      <c r="H39" s="125" t="s">
        <v>110</v>
      </c>
      <c r="I39" s="125" t="s">
        <v>173</v>
      </c>
      <c r="J39" s="125" t="s">
        <v>112</v>
      </c>
      <c r="K39" s="284"/>
      <c r="L39" s="284"/>
      <c r="M39" s="284"/>
      <c r="N39" s="284"/>
      <c r="O39" s="44"/>
    </row>
    <row r="40" spans="1:15" ht="22.5" customHeight="1" x14ac:dyDescent="0.25">
      <c r="A40" s="42"/>
      <c r="B40" s="287" t="s">
        <v>178</v>
      </c>
      <c r="C40" s="286"/>
      <c r="D40" s="131" t="s">
        <v>136</v>
      </c>
      <c r="E40" s="109" t="s">
        <v>138</v>
      </c>
      <c r="F40" s="132">
        <v>8</v>
      </c>
      <c r="G40" s="47">
        <v>4</v>
      </c>
      <c r="H40" s="47">
        <v>4</v>
      </c>
      <c r="I40" s="47">
        <v>4</v>
      </c>
      <c r="J40" s="47">
        <v>4</v>
      </c>
      <c r="K40" s="68">
        <f>F40*(SUM(G40:J40))</f>
        <v>128</v>
      </c>
      <c r="L40" s="385">
        <f>SUM(K40:K45)/$N$21*B45</f>
        <v>25</v>
      </c>
      <c r="M40" s="278" t="str">
        <f>IF($L$40&gt;=14.5%,"TERAMPIL","BELUM TERAMPIL")</f>
        <v>TERAMPIL</v>
      </c>
      <c r="N40" s="278"/>
      <c r="O40" s="44"/>
    </row>
    <row r="41" spans="1:15" ht="22.5" customHeight="1" x14ac:dyDescent="0.25">
      <c r="A41" s="42"/>
      <c r="B41" s="383"/>
      <c r="C41" s="384"/>
      <c r="D41" s="131" t="s">
        <v>139</v>
      </c>
      <c r="E41" s="109" t="s">
        <v>142</v>
      </c>
      <c r="F41" s="132">
        <v>4</v>
      </c>
      <c r="G41" s="47">
        <v>4</v>
      </c>
      <c r="H41" s="47">
        <v>4</v>
      </c>
      <c r="I41" s="47">
        <v>4</v>
      </c>
      <c r="J41" s="47">
        <v>4</v>
      </c>
      <c r="K41" s="68">
        <f t="shared" ref="K41:K45" si="2">F41*(SUM(G41:J41))</f>
        <v>64</v>
      </c>
      <c r="L41" s="385"/>
      <c r="M41" s="278"/>
      <c r="N41" s="278"/>
      <c r="O41" s="44"/>
    </row>
    <row r="42" spans="1:15" ht="22.5" customHeight="1" x14ac:dyDescent="0.25">
      <c r="A42" s="42"/>
      <c r="B42" s="383"/>
      <c r="C42" s="384"/>
      <c r="D42" s="131" t="s">
        <v>144</v>
      </c>
      <c r="E42" s="109" t="s">
        <v>147</v>
      </c>
      <c r="F42" s="132">
        <v>4</v>
      </c>
      <c r="G42" s="47">
        <v>4</v>
      </c>
      <c r="H42" s="47">
        <v>4</v>
      </c>
      <c r="I42" s="47">
        <v>4</v>
      </c>
      <c r="J42" s="47">
        <v>4</v>
      </c>
      <c r="K42" s="68">
        <f t="shared" si="2"/>
        <v>64</v>
      </c>
      <c r="L42" s="385"/>
      <c r="M42" s="278"/>
      <c r="N42" s="278"/>
      <c r="O42" s="44"/>
    </row>
    <row r="43" spans="1:15" ht="22.5" customHeight="1" x14ac:dyDescent="0.25">
      <c r="A43" s="42"/>
      <c r="B43" s="383"/>
      <c r="C43" s="384"/>
      <c r="D43" s="131" t="s">
        <v>148</v>
      </c>
      <c r="E43" s="109" t="s">
        <v>151</v>
      </c>
      <c r="F43" s="132">
        <v>2</v>
      </c>
      <c r="G43" s="47">
        <v>4</v>
      </c>
      <c r="H43" s="47">
        <v>4</v>
      </c>
      <c r="I43" s="47">
        <v>4</v>
      </c>
      <c r="J43" s="47">
        <v>4</v>
      </c>
      <c r="K43" s="68">
        <f t="shared" si="2"/>
        <v>32</v>
      </c>
      <c r="L43" s="385"/>
      <c r="M43" s="278"/>
      <c r="N43" s="278"/>
      <c r="O43" s="44"/>
    </row>
    <row r="44" spans="1:15" ht="22.5" customHeight="1" x14ac:dyDescent="0.25">
      <c r="A44" s="42"/>
      <c r="B44" s="383"/>
      <c r="C44" s="384"/>
      <c r="D44" s="131" t="s">
        <v>152</v>
      </c>
      <c r="E44" s="109" t="s">
        <v>154</v>
      </c>
      <c r="F44" s="132">
        <v>4</v>
      </c>
      <c r="G44" s="47">
        <v>4</v>
      </c>
      <c r="H44" s="47">
        <v>4</v>
      </c>
      <c r="I44" s="47">
        <v>4</v>
      </c>
      <c r="J44" s="47">
        <v>4</v>
      </c>
      <c r="K44" s="68">
        <f t="shared" si="2"/>
        <v>64</v>
      </c>
      <c r="L44" s="385"/>
      <c r="M44" s="278"/>
      <c r="N44" s="278"/>
      <c r="O44" s="44"/>
    </row>
    <row r="45" spans="1:15" ht="22.5" customHeight="1" x14ac:dyDescent="0.25">
      <c r="A45" s="42"/>
      <c r="B45" s="133">
        <v>25</v>
      </c>
      <c r="C45" s="134" t="s">
        <v>175</v>
      </c>
      <c r="D45" s="131" t="s">
        <v>155</v>
      </c>
      <c r="E45" s="109" t="s">
        <v>156</v>
      </c>
      <c r="F45" s="132">
        <v>3</v>
      </c>
      <c r="G45" s="47">
        <v>4</v>
      </c>
      <c r="H45" s="47">
        <v>4</v>
      </c>
      <c r="I45" s="47">
        <v>4</v>
      </c>
      <c r="J45" s="47">
        <v>4</v>
      </c>
      <c r="K45" s="68">
        <f t="shared" si="2"/>
        <v>48</v>
      </c>
      <c r="L45" s="385"/>
      <c r="M45" s="278"/>
      <c r="N45" s="278"/>
      <c r="O45" s="44"/>
    </row>
    <row r="46" spans="1:15" ht="9.9499999999999993" customHeight="1" thickBot="1" x14ac:dyDescent="0.3">
      <c r="A46" s="42"/>
      <c r="B46" s="145"/>
      <c r="C46" s="145"/>
      <c r="D46" s="145"/>
      <c r="E46" s="145"/>
      <c r="F46" s="145"/>
      <c r="G46" s="149"/>
      <c r="H46" s="149"/>
      <c r="I46" s="43"/>
      <c r="J46" s="43"/>
      <c r="K46" s="43"/>
      <c r="L46" s="43"/>
      <c r="M46" s="43"/>
      <c r="N46" s="43"/>
      <c r="O46" s="44"/>
    </row>
    <row r="47" spans="1:15" ht="9.9499999999999993" customHeight="1" thickTop="1" x14ac:dyDescent="0.25">
      <c r="A47" s="37"/>
      <c r="B47" s="137"/>
      <c r="C47" s="137"/>
      <c r="D47" s="137"/>
      <c r="E47" s="137"/>
      <c r="F47" s="137"/>
      <c r="G47" s="138"/>
      <c r="H47" s="138"/>
      <c r="I47" s="38"/>
      <c r="J47" s="38"/>
      <c r="K47" s="38"/>
      <c r="L47" s="38"/>
      <c r="M47" s="38"/>
      <c r="N47" s="38"/>
      <c r="O47" s="41"/>
    </row>
    <row r="48" spans="1:15" ht="9.9499999999999993" customHeight="1" thickBot="1" x14ac:dyDescent="0.3">
      <c r="A48" s="42"/>
      <c r="B48" s="145"/>
      <c r="C48" s="145"/>
      <c r="D48" s="145"/>
      <c r="E48" s="145"/>
      <c r="F48" s="145"/>
      <c r="G48" s="149"/>
      <c r="H48" s="149"/>
      <c r="I48" s="43"/>
      <c r="J48" s="43"/>
      <c r="K48" s="43"/>
      <c r="L48" s="43"/>
      <c r="M48" s="43"/>
      <c r="N48" s="43"/>
      <c r="O48" s="44"/>
    </row>
    <row r="49" spans="1:15" ht="16.5" customHeight="1" x14ac:dyDescent="0.25">
      <c r="A49" s="42"/>
      <c r="B49" s="139" t="s">
        <v>179</v>
      </c>
      <c r="C49" s="140"/>
      <c r="D49" s="140"/>
      <c r="E49" s="140"/>
      <c r="F49" s="140"/>
      <c r="G49" s="141"/>
      <c r="H49" s="141"/>
      <c r="I49" s="142"/>
      <c r="J49" s="142"/>
      <c r="K49" s="142"/>
      <c r="L49" s="142"/>
      <c r="M49" s="142"/>
      <c r="N49" s="143"/>
      <c r="O49" s="44"/>
    </row>
    <row r="50" spans="1:15" ht="9.9499999999999993" customHeight="1" x14ac:dyDescent="0.25">
      <c r="A50" s="42"/>
      <c r="B50" s="144"/>
      <c r="C50" s="145"/>
      <c r="D50" s="145"/>
      <c r="E50" s="145"/>
      <c r="F50" s="145"/>
      <c r="G50" s="149"/>
      <c r="H50" s="149"/>
      <c r="I50" s="43"/>
      <c r="J50" s="43"/>
      <c r="K50" s="43"/>
      <c r="L50" s="43"/>
      <c r="M50" s="43"/>
      <c r="N50" s="147"/>
      <c r="O50" s="44"/>
    </row>
    <row r="51" spans="1:15" ht="23.1" customHeight="1" x14ac:dyDescent="0.25">
      <c r="A51" s="42"/>
      <c r="B51" s="144"/>
      <c r="C51" s="148" t="s">
        <v>180</v>
      </c>
      <c r="D51" s="386">
        <f>SUM(L25,L33,L40)</f>
        <v>91.5</v>
      </c>
      <c r="E51" s="386"/>
      <c r="F51" s="145"/>
      <c r="G51" s="387" t="s">
        <v>22</v>
      </c>
      <c r="H51" s="387"/>
      <c r="I51" s="387"/>
      <c r="J51" s="387"/>
      <c r="K51" s="388" t="str">
        <f>IF(AND($M$25="TERAMPIL",$M$33="TERAMPIL",$M$40="TERAMPIL"),"TERAMPIL","BELUM TERAMPIL")</f>
        <v>BELUM TERAMPIL</v>
      </c>
      <c r="L51" s="389"/>
      <c r="M51" s="390"/>
      <c r="N51" s="150"/>
      <c r="O51" s="44"/>
    </row>
    <row r="52" spans="1:15" ht="9.9499999999999993" customHeight="1" thickBot="1" x14ac:dyDescent="0.3">
      <c r="A52" s="42"/>
      <c r="B52" s="151"/>
      <c r="C52" s="152"/>
      <c r="D52" s="152"/>
      <c r="E52" s="152"/>
      <c r="F52" s="152"/>
      <c r="G52" s="153"/>
      <c r="H52" s="153"/>
      <c r="I52" s="154"/>
      <c r="J52" s="154"/>
      <c r="K52" s="154"/>
      <c r="L52" s="154"/>
      <c r="M52" s="154"/>
      <c r="N52" s="155"/>
      <c r="O52" s="44"/>
    </row>
    <row r="53" spans="1:15" ht="9.9499999999999993" customHeight="1" x14ac:dyDescent="0.25">
      <c r="A53" s="42"/>
      <c r="B53" s="145"/>
      <c r="C53" s="145"/>
      <c r="D53" s="145"/>
      <c r="E53" s="145"/>
      <c r="F53" s="145"/>
      <c r="G53" s="149"/>
      <c r="H53" s="149"/>
      <c r="I53" s="43"/>
      <c r="J53" s="43"/>
      <c r="K53" s="43"/>
      <c r="L53" s="43"/>
      <c r="M53" s="43"/>
      <c r="N53" s="43"/>
      <c r="O53" s="44"/>
    </row>
    <row r="54" spans="1:15" ht="15.75" x14ac:dyDescent="0.25">
      <c r="A54" s="42"/>
      <c r="B54" s="116" t="s">
        <v>181</v>
      </c>
      <c r="C54" s="156"/>
      <c r="D54" s="156"/>
      <c r="E54" s="156"/>
      <c r="F54" s="156"/>
      <c r="G54" s="43"/>
      <c r="H54" s="43"/>
      <c r="I54" s="43"/>
      <c r="J54" s="43"/>
      <c r="K54" s="43"/>
      <c r="L54" s="43"/>
      <c r="M54" s="43"/>
      <c r="N54" s="43"/>
      <c r="O54" s="44"/>
    </row>
    <row r="55" spans="1:15" ht="9.9499999999999993" customHeight="1" x14ac:dyDescent="0.25">
      <c r="A55" s="42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4"/>
    </row>
    <row r="56" spans="1:15" ht="9.9499999999999993" customHeight="1" x14ac:dyDescent="0.25">
      <c r="A56" s="42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4"/>
    </row>
    <row r="57" spans="1:15" ht="9.9499999999999993" customHeight="1" x14ac:dyDescent="0.25">
      <c r="A57" s="42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4"/>
    </row>
    <row r="58" spans="1:15" ht="9.9499999999999993" customHeight="1" x14ac:dyDescent="0.25">
      <c r="A58" s="42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4"/>
    </row>
    <row r="59" spans="1:15" x14ac:dyDescent="0.25">
      <c r="A59" s="42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4"/>
    </row>
    <row r="60" spans="1:15" x14ac:dyDescent="0.25">
      <c r="A60" s="42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4"/>
    </row>
    <row r="61" spans="1:15" x14ac:dyDescent="0.25">
      <c r="A61" s="42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4"/>
    </row>
    <row r="62" spans="1:15" ht="15.75" thickBot="1" x14ac:dyDescent="0.3">
      <c r="A62" s="42"/>
      <c r="B62" s="157"/>
      <c r="C62" s="157"/>
      <c r="D62" s="157"/>
      <c r="E62" s="157"/>
      <c r="F62" s="43"/>
      <c r="G62" s="43"/>
      <c r="H62" s="157"/>
      <c r="I62" s="157"/>
      <c r="J62" s="157"/>
      <c r="K62" s="157"/>
      <c r="L62" s="157"/>
      <c r="M62" s="157"/>
      <c r="N62" s="43"/>
      <c r="O62" s="44"/>
    </row>
    <row r="63" spans="1:15" x14ac:dyDescent="0.25">
      <c r="A63" s="42"/>
      <c r="B63" s="43" t="s">
        <v>100</v>
      </c>
      <c r="C63" s="43"/>
      <c r="D63" s="43"/>
      <c r="E63" s="43"/>
      <c r="F63" s="43"/>
      <c r="G63" s="43"/>
      <c r="H63" s="43" t="s">
        <v>101</v>
      </c>
      <c r="I63" s="43"/>
      <c r="J63" s="43"/>
      <c r="K63" s="43"/>
      <c r="L63" s="43"/>
      <c r="M63" s="43"/>
      <c r="N63" s="43"/>
      <c r="O63" s="44"/>
    </row>
    <row r="64" spans="1:15" x14ac:dyDescent="0.25">
      <c r="A64" s="42"/>
      <c r="B64" s="269"/>
      <c r="C64" s="269"/>
      <c r="D64" s="269"/>
      <c r="E64" s="269"/>
      <c r="F64" s="120"/>
      <c r="G64" s="43"/>
      <c r="H64" s="269"/>
      <c r="I64" s="269"/>
      <c r="J64" s="269"/>
      <c r="K64" s="269"/>
      <c r="L64" s="269"/>
      <c r="M64" s="269"/>
      <c r="N64" s="43"/>
      <c r="O64" s="44"/>
    </row>
    <row r="65" spans="1:15" x14ac:dyDescent="0.25">
      <c r="A65" s="42"/>
      <c r="B65" s="43" t="s">
        <v>102</v>
      </c>
      <c r="C65" s="43"/>
      <c r="D65" s="43"/>
      <c r="E65" s="43"/>
      <c r="F65" s="43"/>
      <c r="G65" s="43"/>
      <c r="H65" s="43" t="s">
        <v>103</v>
      </c>
      <c r="I65" s="43"/>
      <c r="J65" s="43"/>
      <c r="K65" s="43"/>
      <c r="L65" s="43"/>
      <c r="M65" s="43"/>
      <c r="N65" s="43"/>
      <c r="O65" s="44"/>
    </row>
    <row r="66" spans="1:15" x14ac:dyDescent="0.25">
      <c r="A66" s="42"/>
      <c r="B66" s="269"/>
      <c r="C66" s="269"/>
      <c r="D66" s="269"/>
      <c r="E66" s="269"/>
      <c r="F66" s="120"/>
      <c r="G66" s="43"/>
      <c r="H66" s="269"/>
      <c r="I66" s="269"/>
      <c r="J66" s="269"/>
      <c r="K66" s="269"/>
      <c r="L66" s="269"/>
      <c r="M66" s="269"/>
      <c r="N66" s="43"/>
      <c r="O66" s="44"/>
    </row>
    <row r="67" spans="1:15" x14ac:dyDescent="0.25">
      <c r="A67" s="42"/>
      <c r="B67" s="48" t="s">
        <v>19</v>
      </c>
      <c r="C67" s="120"/>
      <c r="D67" s="120"/>
      <c r="E67" s="120"/>
      <c r="F67" s="120"/>
      <c r="G67" s="43"/>
      <c r="H67" s="48" t="s">
        <v>19</v>
      </c>
      <c r="I67" s="120"/>
      <c r="J67" s="120"/>
      <c r="K67" s="43"/>
      <c r="L67" s="43"/>
      <c r="M67" s="43"/>
      <c r="N67" s="43"/>
      <c r="O67" s="44"/>
    </row>
    <row r="68" spans="1:15" x14ac:dyDescent="0.25">
      <c r="A68" s="42"/>
      <c r="B68" s="269"/>
      <c r="C68" s="269"/>
      <c r="D68" s="269"/>
      <c r="E68" s="269"/>
      <c r="F68" s="120"/>
      <c r="G68" s="43"/>
      <c r="H68" s="269"/>
      <c r="I68" s="269"/>
      <c r="J68" s="269"/>
      <c r="K68" s="269"/>
      <c r="L68" s="269"/>
      <c r="M68" s="269"/>
      <c r="N68" s="43"/>
      <c r="O68" s="44"/>
    </row>
    <row r="69" spans="1:15" x14ac:dyDescent="0.25">
      <c r="A69" s="42"/>
      <c r="B69" s="43" t="s">
        <v>104</v>
      </c>
      <c r="C69" s="43"/>
      <c r="D69" s="43"/>
      <c r="E69" s="43"/>
      <c r="F69" s="43"/>
      <c r="G69" s="43"/>
      <c r="H69" s="43" t="s">
        <v>104</v>
      </c>
      <c r="I69" s="43"/>
      <c r="J69" s="43"/>
      <c r="K69" s="43"/>
      <c r="L69" s="43"/>
      <c r="M69" s="43"/>
      <c r="N69" s="43"/>
      <c r="O69" s="44"/>
    </row>
    <row r="70" spans="1:15" x14ac:dyDescent="0.25">
      <c r="A70" s="42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4"/>
    </row>
    <row r="71" spans="1:15" x14ac:dyDescent="0.25">
      <c r="A71" s="42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4"/>
    </row>
    <row r="72" spans="1:15" x14ac:dyDescent="0.25">
      <c r="A72" s="42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4"/>
    </row>
    <row r="73" spans="1:15" x14ac:dyDescent="0.25">
      <c r="A73" s="42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4"/>
    </row>
    <row r="74" spans="1:15" x14ac:dyDescent="0.25">
      <c r="A74" s="42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4"/>
    </row>
    <row r="75" spans="1:15" x14ac:dyDescent="0.25">
      <c r="A75" s="42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4"/>
    </row>
    <row r="76" spans="1:15" x14ac:dyDescent="0.25">
      <c r="A76" s="42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4"/>
    </row>
    <row r="77" spans="1:15" x14ac:dyDescent="0.25">
      <c r="A77" s="42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4"/>
    </row>
    <row r="78" spans="1:15" x14ac:dyDescent="0.25">
      <c r="A78" s="42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4"/>
    </row>
    <row r="79" spans="1:15" x14ac:dyDescent="0.25">
      <c r="A79" s="42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4"/>
    </row>
    <row r="80" spans="1:15" x14ac:dyDescent="0.25">
      <c r="A80" s="42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4"/>
    </row>
    <row r="81" spans="1:15" x14ac:dyDescent="0.25">
      <c r="A81" s="42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4"/>
    </row>
    <row r="82" spans="1:15" x14ac:dyDescent="0.25">
      <c r="A82" s="42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4"/>
    </row>
    <row r="83" spans="1:15" x14ac:dyDescent="0.25">
      <c r="A83" s="42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4"/>
    </row>
    <row r="84" spans="1:15" ht="15.75" thickBot="1" x14ac:dyDescent="0.3">
      <c r="A84" s="42"/>
      <c r="B84" s="157"/>
      <c r="C84" s="157"/>
      <c r="D84" s="157"/>
      <c r="E84" s="157"/>
      <c r="F84" s="43"/>
      <c r="G84" s="43"/>
      <c r="H84" s="157"/>
      <c r="I84" s="157"/>
      <c r="J84" s="157"/>
      <c r="K84" s="157"/>
      <c r="L84" s="157"/>
      <c r="M84" s="157"/>
      <c r="N84" s="43"/>
      <c r="O84" s="44"/>
    </row>
    <row r="85" spans="1:15" x14ac:dyDescent="0.25">
      <c r="A85" s="42"/>
      <c r="B85" s="43" t="s">
        <v>105</v>
      </c>
      <c r="C85" s="43"/>
      <c r="D85" s="43"/>
      <c r="E85" s="43"/>
      <c r="F85" s="43"/>
      <c r="G85" s="43"/>
      <c r="H85" s="43" t="s">
        <v>106</v>
      </c>
      <c r="I85" s="43"/>
      <c r="J85" s="43"/>
      <c r="K85" s="43"/>
      <c r="L85" s="43"/>
      <c r="M85" s="43"/>
      <c r="N85" s="43"/>
      <c r="O85" s="44"/>
    </row>
    <row r="86" spans="1:15" x14ac:dyDescent="0.25">
      <c r="A86" s="42"/>
      <c r="B86" s="269"/>
      <c r="C86" s="269"/>
      <c r="D86" s="269"/>
      <c r="E86" s="269"/>
      <c r="F86" s="43"/>
      <c r="G86" s="43"/>
      <c r="H86" s="269"/>
      <c r="I86" s="269"/>
      <c r="J86" s="269"/>
      <c r="K86" s="269"/>
      <c r="L86" s="269"/>
      <c r="M86" s="269"/>
      <c r="N86" s="43"/>
      <c r="O86" s="44"/>
    </row>
    <row r="87" spans="1:15" x14ac:dyDescent="0.25">
      <c r="A87" s="42"/>
      <c r="B87" s="43" t="s">
        <v>103</v>
      </c>
      <c r="C87" s="43"/>
      <c r="D87" s="43"/>
      <c r="E87" s="43"/>
      <c r="F87" s="43"/>
      <c r="G87" s="43"/>
      <c r="H87" s="43" t="s">
        <v>103</v>
      </c>
      <c r="I87" s="43"/>
      <c r="J87" s="43"/>
      <c r="K87" s="43"/>
      <c r="L87" s="43"/>
      <c r="M87" s="43"/>
      <c r="N87" s="43"/>
      <c r="O87" s="44"/>
    </row>
    <row r="88" spans="1:15" x14ac:dyDescent="0.25">
      <c r="A88" s="42"/>
      <c r="B88" s="269"/>
      <c r="C88" s="269"/>
      <c r="D88" s="269"/>
      <c r="E88" s="269"/>
      <c r="F88" s="43"/>
      <c r="G88" s="43"/>
      <c r="H88" s="269"/>
      <c r="I88" s="269"/>
      <c r="J88" s="269"/>
      <c r="K88" s="269"/>
      <c r="L88" s="269"/>
      <c r="M88" s="269"/>
      <c r="N88" s="43"/>
      <c r="O88" s="44"/>
    </row>
    <row r="89" spans="1:15" x14ac:dyDescent="0.25">
      <c r="A89" s="42"/>
      <c r="B89" s="43" t="s">
        <v>19</v>
      </c>
      <c r="C89" s="43"/>
      <c r="D89" s="43"/>
      <c r="E89" s="43"/>
      <c r="F89" s="43"/>
      <c r="G89" s="43"/>
      <c r="H89" s="43" t="s">
        <v>19</v>
      </c>
      <c r="I89" s="43"/>
      <c r="J89" s="43"/>
      <c r="K89" s="43"/>
      <c r="L89" s="43"/>
      <c r="M89" s="43"/>
      <c r="N89" s="43"/>
      <c r="O89" s="44"/>
    </row>
    <row r="90" spans="1:15" x14ac:dyDescent="0.25">
      <c r="A90" s="42"/>
      <c r="B90" s="269"/>
      <c r="C90" s="269"/>
      <c r="D90" s="269"/>
      <c r="E90" s="269"/>
      <c r="F90" s="43"/>
      <c r="G90" s="43"/>
      <c r="H90" s="269"/>
      <c r="I90" s="269"/>
      <c r="J90" s="269"/>
      <c r="K90" s="269"/>
      <c r="L90" s="269"/>
      <c r="M90" s="269"/>
      <c r="N90" s="43"/>
      <c r="O90" s="44"/>
    </row>
    <row r="91" spans="1:15" x14ac:dyDescent="0.25">
      <c r="A91" s="42"/>
      <c r="B91" s="43" t="s">
        <v>104</v>
      </c>
      <c r="C91" s="43"/>
      <c r="D91" s="43"/>
      <c r="E91" s="43"/>
      <c r="F91" s="43"/>
      <c r="G91" s="43"/>
      <c r="H91" s="43" t="s">
        <v>104</v>
      </c>
      <c r="I91" s="43"/>
      <c r="J91" s="43"/>
      <c r="K91" s="43"/>
      <c r="L91" s="43"/>
      <c r="M91" s="43"/>
      <c r="N91" s="43"/>
      <c r="O91" s="44"/>
    </row>
    <row r="92" spans="1:15" x14ac:dyDescent="0.25">
      <c r="A92" s="42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4"/>
    </row>
    <row r="93" spans="1:15" x14ac:dyDescent="0.25">
      <c r="A93" s="42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4"/>
    </row>
    <row r="94" spans="1:15" x14ac:dyDescent="0.25">
      <c r="A94" s="42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4"/>
    </row>
    <row r="95" spans="1:15" x14ac:dyDescent="0.25">
      <c r="A95" s="42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4"/>
    </row>
    <row r="96" spans="1:15" x14ac:dyDescent="0.25">
      <c r="A96" s="42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4"/>
    </row>
    <row r="97" spans="1:15" x14ac:dyDescent="0.25">
      <c r="A97" s="42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4"/>
    </row>
    <row r="98" spans="1:15" x14ac:dyDescent="0.25">
      <c r="A98" s="42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4"/>
    </row>
    <row r="99" spans="1:15" x14ac:dyDescent="0.25">
      <c r="A99" s="42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4"/>
    </row>
    <row r="100" spans="1:15" x14ac:dyDescent="0.25">
      <c r="A100" s="42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4"/>
    </row>
    <row r="101" spans="1:15" x14ac:dyDescent="0.25">
      <c r="A101" s="42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4"/>
    </row>
    <row r="102" spans="1:15" x14ac:dyDescent="0.25">
      <c r="A102" s="42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4"/>
    </row>
    <row r="103" spans="1:15" ht="15.75" thickBot="1" x14ac:dyDescent="0.3">
      <c r="A103" s="52"/>
      <c r="B103" s="54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5"/>
    </row>
    <row r="104" spans="1:15" ht="15.75" thickTop="1" x14ac:dyDescent="0.25"/>
  </sheetData>
  <sheetProtection algorithmName="SHA-512" hashValue="cAAFvEI5LOS/PFFFyh3+jkXlb1F4tQBDwJGJ9f1E0af9v0X8Mc7tZpdVKnqlhCcUWsTbrNbYcDDRh1BpepvN3A==" saltValue="8pZjeD4Xbc/WSfV2lMKQYA==" spinCount="100000" sheet="1" selectLockedCells="1"/>
  <mergeCells count="63">
    <mergeCell ref="B2:N2"/>
    <mergeCell ref="B6:D6"/>
    <mergeCell ref="E6:N6"/>
    <mergeCell ref="B7:D7"/>
    <mergeCell ref="E7:N8"/>
    <mergeCell ref="B8:D8"/>
    <mergeCell ref="B9:D9"/>
    <mergeCell ref="E9:I9"/>
    <mergeCell ref="J9:N11"/>
    <mergeCell ref="B10:D10"/>
    <mergeCell ref="E10:I10"/>
    <mergeCell ref="B11:D11"/>
    <mergeCell ref="E11:I1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B40:C44"/>
    <mergeCell ref="L40:L45"/>
    <mergeCell ref="M40:N45"/>
    <mergeCell ref="B64:E64"/>
    <mergeCell ref="H64:M64"/>
    <mergeCell ref="D51:E51"/>
    <mergeCell ref="G51:J51"/>
    <mergeCell ref="K51:M51"/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</mergeCells>
  <dataValidations count="2">
    <dataValidation type="whole" allowBlank="1" showInputMessage="1" showErrorMessage="1" sqref="G25:J28 G35:J36 G33:J33 G40:J45" xr:uid="{D76A8ABF-20D7-4E48-A3CD-4CE65EF0C7B1}">
      <formula1>0</formula1>
      <formula2>4</formula2>
    </dataValidation>
    <dataValidation type="list" allowBlank="1" showInputMessage="1" showErrorMessage="1" sqref="G29:J29 G34:J34" xr:uid="{48232300-66BD-48E3-AC03-DFA40F3F2B43}">
      <formula1>"0,4"</formula1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A0D43-AE25-4F16-B465-857FBD6D9F5B}">
  <dimension ref="A1:P84"/>
  <sheetViews>
    <sheetView topLeftCell="A28" zoomScale="120" zoomScaleNormal="120" workbookViewId="0">
      <selection activeCell="G40" sqref="G40"/>
    </sheetView>
  </sheetViews>
  <sheetFormatPr defaultRowHeight="15" x14ac:dyDescent="0.25"/>
  <cols>
    <col min="1" max="1" width="3.85546875" style="4" customWidth="1"/>
    <col min="2" max="2" width="5" style="4" customWidth="1"/>
    <col min="3" max="3" width="3" style="4" bestFit="1" customWidth="1"/>
    <col min="4" max="4" width="31.140625" style="4" customWidth="1"/>
    <col min="5" max="5" width="1.7109375" style="4" customWidth="1"/>
    <col min="6" max="6" width="14.85546875" style="4" customWidth="1"/>
    <col min="7" max="7" width="10.7109375" style="4" customWidth="1"/>
    <col min="8" max="8" width="11.5703125" style="4" bestFit="1" customWidth="1"/>
    <col min="9" max="9" width="5.140625" style="4" customWidth="1"/>
    <col min="10" max="16384" width="9.140625" style="4"/>
  </cols>
  <sheetData>
    <row r="1" spans="1:14" ht="15.75" thickTop="1" x14ac:dyDescent="0.25">
      <c r="B1" s="21"/>
      <c r="C1" s="22"/>
      <c r="D1" s="22"/>
      <c r="E1" s="22"/>
      <c r="F1" s="22"/>
      <c r="G1" s="22"/>
      <c r="H1" s="22"/>
      <c r="I1" s="17" t="s">
        <v>71</v>
      </c>
    </row>
    <row r="2" spans="1:14" ht="18.75" customHeight="1" x14ac:dyDescent="0.35">
      <c r="A2" s="85"/>
      <c r="B2" s="19"/>
      <c r="C2" s="259" t="s">
        <v>13</v>
      </c>
      <c r="D2" s="259"/>
      <c r="E2" s="259"/>
      <c r="F2" s="259"/>
      <c r="G2" s="259"/>
      <c r="H2" s="259"/>
      <c r="I2" s="23"/>
    </row>
    <row r="3" spans="1:14" ht="23.25" customHeight="1" x14ac:dyDescent="0.25">
      <c r="B3" s="19"/>
      <c r="C3" s="85">
        <v>1</v>
      </c>
      <c r="D3" s="11" t="s">
        <v>0</v>
      </c>
      <c r="E3" s="12" t="s">
        <v>2</v>
      </c>
      <c r="F3" s="267" t="str">
        <f>IF('Kompetensi Sosial'!D12="","",'Kompetensi Sosial'!$D$12)</f>
        <v>FAKRI BIN ABDULLAH</v>
      </c>
      <c r="G3" s="268"/>
      <c r="H3" s="268"/>
      <c r="I3" s="23"/>
    </row>
    <row r="4" spans="1:14" ht="15" customHeight="1" x14ac:dyDescent="0.25">
      <c r="B4" s="19"/>
      <c r="C4" s="85">
        <v>2</v>
      </c>
      <c r="D4" s="11" t="s">
        <v>3</v>
      </c>
      <c r="E4" s="12" t="s">
        <v>2</v>
      </c>
      <c r="F4" s="255" t="str">
        <f>IF('Kompetensi Sosial'!$C$12="","",'Kompetensi Sosial'!$C$12)</f>
        <v>840723-02-5079</v>
      </c>
      <c r="G4" s="255"/>
      <c r="H4" s="255"/>
      <c r="I4" s="23"/>
      <c r="J4" s="1"/>
      <c r="K4" s="1"/>
      <c r="L4" s="1"/>
      <c r="M4" s="1"/>
      <c r="N4" s="1"/>
    </row>
    <row r="5" spans="1:14" ht="22.5" customHeight="1" x14ac:dyDescent="0.25">
      <c r="B5" s="19"/>
      <c r="C5" s="85">
        <v>3</v>
      </c>
      <c r="D5" s="11" t="s">
        <v>4</v>
      </c>
      <c r="E5" s="12" t="s">
        <v>2</v>
      </c>
      <c r="F5" s="256" t="str">
        <f>IF('Kompetensi Sosial'!E3="","",'Kompetensi Sosial'!$E$3&amp;" &amp; "&amp;'Kompetensi Sosial'!$K$3)</f>
        <v>PD0001 &amp; PAWS ACADEMY</v>
      </c>
      <c r="G5" s="256"/>
      <c r="H5" s="256"/>
      <c r="I5" s="23"/>
      <c r="J5" s="1"/>
      <c r="K5" s="1"/>
      <c r="L5" s="1"/>
      <c r="M5" s="1"/>
      <c r="N5" s="1"/>
    </row>
    <row r="6" spans="1:14" ht="22.5" customHeight="1" x14ac:dyDescent="0.25">
      <c r="B6" s="19"/>
      <c r="C6" s="85">
        <v>4</v>
      </c>
      <c r="D6" s="11" t="s">
        <v>5</v>
      </c>
      <c r="E6" s="12" t="s">
        <v>2</v>
      </c>
      <c r="F6" s="256" t="str">
        <f>IF('Kompetensi Sosial'!E4="","",'Kompetensi Sosial'!$E$4&amp;" &amp; "&amp;'Kompetensi Sosial'!$K$4)</f>
        <v>SD0001 &amp; PAWS INC</v>
      </c>
      <c r="G6" s="256"/>
      <c r="H6" s="256"/>
      <c r="I6" s="23"/>
      <c r="J6" s="1"/>
      <c r="K6" s="1"/>
      <c r="L6" s="1"/>
      <c r="M6" s="1"/>
      <c r="N6" s="1"/>
    </row>
    <row r="7" spans="1:14" ht="15" customHeight="1" x14ac:dyDescent="0.25">
      <c r="B7" s="19"/>
      <c r="C7" s="85">
        <v>5</v>
      </c>
      <c r="D7" s="11" t="s">
        <v>223</v>
      </c>
      <c r="E7" s="12" t="s">
        <v>2</v>
      </c>
      <c r="F7" s="257" t="str">
        <f>IF('Kompetensi Sosial'!E5="","",'Kompetensi Sosial'!$E$5)</f>
        <v/>
      </c>
      <c r="G7" s="257"/>
      <c r="H7" s="257"/>
      <c r="I7" s="23"/>
    </row>
    <row r="8" spans="1:14" ht="22.5" customHeight="1" x14ac:dyDescent="0.25">
      <c r="B8" s="19"/>
      <c r="C8" s="85">
        <v>6</v>
      </c>
      <c r="D8" s="11" t="s">
        <v>224</v>
      </c>
      <c r="E8" s="12"/>
      <c r="F8" s="257" t="str">
        <f>IF('Kompetensi Sosial'!K5="","",'Kompetensi Sosial'!$K$5)</f>
        <v/>
      </c>
      <c r="G8" s="257"/>
      <c r="H8" s="257"/>
      <c r="I8" s="23"/>
    </row>
    <row r="9" spans="1:14" ht="15" customHeight="1" x14ac:dyDescent="0.25">
      <c r="B9" s="19"/>
      <c r="C9" s="85">
        <v>7</v>
      </c>
      <c r="D9" s="11" t="s">
        <v>69</v>
      </c>
      <c r="E9" s="12" t="s">
        <v>2</v>
      </c>
      <c r="F9" s="263" t="str">
        <f>IF('Kompetensi Sosial'!U3="","",'Kompetensi Sosial'!$U$3)</f>
        <v/>
      </c>
      <c r="G9" s="264"/>
      <c r="H9" s="264"/>
      <c r="I9" s="23"/>
    </row>
    <row r="10" spans="1:14" ht="15" customHeight="1" x14ac:dyDescent="0.25">
      <c r="B10" s="19"/>
      <c r="C10" s="85">
        <v>8</v>
      </c>
      <c r="D10" s="11" t="s">
        <v>68</v>
      </c>
      <c r="E10" s="56" t="s">
        <v>2</v>
      </c>
      <c r="F10" s="263" t="str">
        <f>IF('Kompetensi Sosial'!U4="","",'Kompetensi Sosial'!$U$4)</f>
        <v/>
      </c>
      <c r="G10" s="263"/>
      <c r="H10" s="263"/>
      <c r="I10" s="23"/>
    </row>
    <row r="11" spans="1:14" ht="15" customHeight="1" x14ac:dyDescent="0.25">
      <c r="B11" s="19"/>
      <c r="C11" s="85">
        <v>9</v>
      </c>
      <c r="D11" s="11" t="s">
        <v>6</v>
      </c>
      <c r="E11" s="16" t="s">
        <v>2</v>
      </c>
      <c r="F11" s="180" t="str">
        <f>'Kompetensi Sosial'!$U$5</f>
        <v>DLKM</v>
      </c>
      <c r="G11" s="24"/>
      <c r="H11" s="24"/>
      <c r="I11" s="23"/>
    </row>
    <row r="12" spans="1:14" ht="15.75" thickBot="1" x14ac:dyDescent="0.3">
      <c r="B12" s="19"/>
      <c r="C12" s="85"/>
      <c r="D12" s="12"/>
      <c r="E12" s="12"/>
      <c r="F12" s="12"/>
      <c r="G12" s="12"/>
      <c r="H12" s="12"/>
      <c r="I12" s="23"/>
    </row>
    <row r="13" spans="1:14" ht="18.75" x14ac:dyDescent="0.25">
      <c r="B13" s="19"/>
      <c r="C13" s="233" t="s">
        <v>26</v>
      </c>
      <c r="D13" s="234"/>
      <c r="E13" s="234"/>
      <c r="F13" s="234"/>
      <c r="G13" s="234"/>
      <c r="H13" s="235"/>
      <c r="I13" s="23"/>
    </row>
    <row r="14" spans="1:14" ht="31.5" customHeight="1" x14ac:dyDescent="0.25">
      <c r="B14" s="19"/>
      <c r="C14" s="20" t="s">
        <v>8</v>
      </c>
      <c r="D14" s="260" t="s">
        <v>1</v>
      </c>
      <c r="E14" s="261"/>
      <c r="F14" s="262"/>
      <c r="G14" s="35" t="s">
        <v>31</v>
      </c>
      <c r="H14" s="35" t="s">
        <v>32</v>
      </c>
      <c r="I14" s="23"/>
    </row>
    <row r="15" spans="1:14" ht="24" customHeight="1" x14ac:dyDescent="0.25">
      <c r="B15" s="19"/>
      <c r="C15" s="72">
        <v>1</v>
      </c>
      <c r="D15" s="250"/>
      <c r="E15" s="251"/>
      <c r="F15" s="252"/>
      <c r="G15" s="71">
        <v>100</v>
      </c>
      <c r="H15" s="71">
        <v>100</v>
      </c>
      <c r="I15" s="23"/>
    </row>
    <row r="16" spans="1:14" ht="24" customHeight="1" x14ac:dyDescent="0.25">
      <c r="B16" s="19"/>
      <c r="C16" s="72">
        <v>2</v>
      </c>
      <c r="D16" s="250"/>
      <c r="E16" s="251"/>
      <c r="F16" s="252"/>
      <c r="G16" s="71"/>
      <c r="H16" s="71"/>
      <c r="I16" s="23"/>
    </row>
    <row r="17" spans="2:16" ht="24" customHeight="1" x14ac:dyDescent="0.25">
      <c r="B17" s="19"/>
      <c r="C17" s="72">
        <v>3</v>
      </c>
      <c r="D17" s="250"/>
      <c r="E17" s="251"/>
      <c r="F17" s="252"/>
      <c r="G17" s="71"/>
      <c r="H17" s="71"/>
      <c r="I17" s="23"/>
    </row>
    <row r="18" spans="2:16" ht="24" customHeight="1" x14ac:dyDescent="0.25">
      <c r="B18" s="19"/>
      <c r="C18" s="72">
        <v>4</v>
      </c>
      <c r="D18" s="250"/>
      <c r="E18" s="251"/>
      <c r="F18" s="252"/>
      <c r="G18" s="71"/>
      <c r="H18" s="71"/>
      <c r="I18" s="23"/>
    </row>
    <row r="19" spans="2:16" ht="24" customHeight="1" x14ac:dyDescent="0.25">
      <c r="B19" s="19"/>
      <c r="C19" s="72">
        <v>5</v>
      </c>
      <c r="D19" s="250"/>
      <c r="E19" s="251"/>
      <c r="F19" s="252"/>
      <c r="G19" s="71"/>
      <c r="H19" s="71"/>
      <c r="I19" s="23"/>
    </row>
    <row r="20" spans="2:16" ht="24" customHeight="1" x14ac:dyDescent="0.25">
      <c r="B20" s="19"/>
      <c r="C20" s="72">
        <v>6</v>
      </c>
      <c r="D20" s="250"/>
      <c r="E20" s="251"/>
      <c r="F20" s="252"/>
      <c r="G20" s="71"/>
      <c r="H20" s="71"/>
      <c r="I20" s="23"/>
    </row>
    <row r="21" spans="2:16" ht="24" customHeight="1" x14ac:dyDescent="0.25">
      <c r="B21" s="19"/>
      <c r="C21" s="72">
        <v>7</v>
      </c>
      <c r="D21" s="250"/>
      <c r="E21" s="251"/>
      <c r="F21" s="252"/>
      <c r="G21" s="71"/>
      <c r="H21" s="71"/>
      <c r="I21" s="23"/>
    </row>
    <row r="22" spans="2:16" ht="24" customHeight="1" x14ac:dyDescent="0.25">
      <c r="B22" s="19"/>
      <c r="C22" s="72">
        <v>8</v>
      </c>
      <c r="D22" s="250"/>
      <c r="E22" s="251"/>
      <c r="F22" s="252"/>
      <c r="G22" s="71"/>
      <c r="H22" s="71"/>
      <c r="I22" s="23"/>
    </row>
    <row r="23" spans="2:16" ht="24" customHeight="1" x14ac:dyDescent="0.25">
      <c r="B23" s="19"/>
      <c r="C23" s="72">
        <v>9</v>
      </c>
      <c r="D23" s="250"/>
      <c r="E23" s="251"/>
      <c r="F23" s="252"/>
      <c r="G23" s="71"/>
      <c r="H23" s="71"/>
      <c r="I23" s="23"/>
    </row>
    <row r="24" spans="2:16" ht="24" customHeight="1" x14ac:dyDescent="0.25">
      <c r="B24" s="19"/>
      <c r="C24" s="72">
        <v>10</v>
      </c>
      <c r="D24" s="250"/>
      <c r="E24" s="251"/>
      <c r="F24" s="252"/>
      <c r="G24" s="71"/>
      <c r="H24" s="71"/>
      <c r="I24" s="23"/>
    </row>
    <row r="25" spans="2:16" ht="24" customHeight="1" x14ac:dyDescent="0.25">
      <c r="B25" s="19"/>
      <c r="C25" s="72">
        <v>11</v>
      </c>
      <c r="D25" s="250"/>
      <c r="E25" s="251"/>
      <c r="F25" s="252"/>
      <c r="G25" s="71"/>
      <c r="H25" s="71"/>
      <c r="I25" s="23"/>
    </row>
    <row r="26" spans="2:16" ht="24" customHeight="1" x14ac:dyDescent="0.25">
      <c r="B26" s="19"/>
      <c r="C26" s="72">
        <v>12</v>
      </c>
      <c r="D26" s="250"/>
      <c r="E26" s="251"/>
      <c r="F26" s="252"/>
      <c r="G26" s="71"/>
      <c r="H26" s="71"/>
      <c r="I26" s="23"/>
    </row>
    <row r="27" spans="2:16" ht="24" customHeight="1" x14ac:dyDescent="0.25">
      <c r="B27" s="19"/>
      <c r="C27" s="72">
        <v>13</v>
      </c>
      <c r="D27" s="250"/>
      <c r="E27" s="251"/>
      <c r="F27" s="252"/>
      <c r="G27" s="71"/>
      <c r="H27" s="71"/>
      <c r="I27" s="23"/>
    </row>
    <row r="28" spans="2:16" ht="24" customHeight="1" x14ac:dyDescent="0.25">
      <c r="B28" s="19"/>
      <c r="C28" s="72">
        <v>14</v>
      </c>
      <c r="D28" s="250"/>
      <c r="E28" s="251"/>
      <c r="F28" s="252"/>
      <c r="G28" s="71"/>
      <c r="H28" s="71"/>
      <c r="I28" s="23"/>
    </row>
    <row r="29" spans="2:16" ht="24" customHeight="1" x14ac:dyDescent="0.25">
      <c r="B29" s="19"/>
      <c r="C29" s="72">
        <v>15</v>
      </c>
      <c r="D29" s="250"/>
      <c r="E29" s="251"/>
      <c r="F29" s="252"/>
      <c r="G29" s="71"/>
      <c r="H29" s="71"/>
      <c r="I29" s="23"/>
    </row>
    <row r="30" spans="2:16" ht="24" customHeight="1" x14ac:dyDescent="0.25">
      <c r="B30" s="19"/>
      <c r="C30" s="72">
        <v>16</v>
      </c>
      <c r="D30" s="250"/>
      <c r="E30" s="251"/>
      <c r="F30" s="252"/>
      <c r="G30" s="71"/>
      <c r="H30" s="71"/>
      <c r="I30" s="23"/>
    </row>
    <row r="31" spans="2:16" ht="24" customHeight="1" x14ac:dyDescent="0.25">
      <c r="B31" s="19"/>
      <c r="C31" s="72">
        <v>17</v>
      </c>
      <c r="D31" s="250"/>
      <c r="E31" s="251"/>
      <c r="F31" s="252"/>
      <c r="G31" s="71"/>
      <c r="H31" s="71"/>
      <c r="I31" s="23"/>
      <c r="K31" s="230"/>
      <c r="L31" s="230"/>
      <c r="M31" s="230"/>
      <c r="N31" s="230"/>
      <c r="O31" s="230"/>
      <c r="P31" s="230"/>
    </row>
    <row r="32" spans="2:16" ht="24" customHeight="1" x14ac:dyDescent="0.25">
      <c r="B32" s="19"/>
      <c r="C32" s="72">
        <v>18</v>
      </c>
      <c r="D32" s="250"/>
      <c r="E32" s="251"/>
      <c r="F32" s="252"/>
      <c r="G32" s="71"/>
      <c r="H32" s="71"/>
      <c r="I32" s="23"/>
      <c r="N32" s="56"/>
      <c r="O32" s="56"/>
      <c r="P32" s="56"/>
    </row>
    <row r="33" spans="2:9" ht="24" customHeight="1" x14ac:dyDescent="0.25">
      <c r="B33" s="19"/>
      <c r="C33" s="72">
        <v>19</v>
      </c>
      <c r="D33" s="250"/>
      <c r="E33" s="251"/>
      <c r="F33" s="252"/>
      <c r="G33" s="71"/>
      <c r="H33" s="71"/>
      <c r="I33" s="23"/>
    </row>
    <row r="34" spans="2:9" ht="24" customHeight="1" x14ac:dyDescent="0.25">
      <c r="B34" s="19"/>
      <c r="C34" s="72">
        <v>20</v>
      </c>
      <c r="D34" s="250"/>
      <c r="E34" s="251"/>
      <c r="F34" s="252"/>
      <c r="G34" s="71"/>
      <c r="H34" s="71"/>
      <c r="I34" s="23"/>
    </row>
    <row r="35" spans="2:9" ht="18.75" customHeight="1" thickBot="1" x14ac:dyDescent="0.3">
      <c r="B35" s="19"/>
      <c r="C35" s="12"/>
      <c r="D35" s="238" t="s">
        <v>7</v>
      </c>
      <c r="E35" s="238"/>
      <c r="F35" s="258"/>
      <c r="G35" s="59">
        <f>IF($F$11=1,(SUM(G$15:G$34)/COUNTA(G$15:G$34))*0.3,IF(OR($F$11=2,$F$11=3),(SUM(G$15:G$34)/COUNTA(G$15:G$34))*0.2,(SUM(G$15:G$34)/COUNTA(G$15:G$34))*0.1))</f>
        <v>10</v>
      </c>
      <c r="H35" s="59">
        <f>IF($F$11=1,(SUM(H$15:H$34)/COUNTA(H$15:H$34))*0.7,IF(OR($F$11=2,$F$11=3),(SUM(H$15:H$34)/COUNTA(H$15:H$34))*0.4,(SUM(H$15:H$34)/COUNTA(H$15:H$34))*0.3))</f>
        <v>30</v>
      </c>
      <c r="I35" s="23"/>
    </row>
    <row r="36" spans="2:9" ht="18.75" customHeight="1" thickBot="1" x14ac:dyDescent="0.3">
      <c r="B36" s="25"/>
      <c r="C36" s="26"/>
      <c r="D36" s="253" t="s">
        <v>11</v>
      </c>
      <c r="E36" s="253"/>
      <c r="F36" s="254"/>
      <c r="G36" s="265">
        <f>SUM($G$35:$H$35)</f>
        <v>40</v>
      </c>
      <c r="H36" s="266"/>
      <c r="I36" s="27"/>
    </row>
    <row r="37" spans="2:9" ht="16.5" thickTop="1" thickBot="1" x14ac:dyDescent="0.3">
      <c r="B37" s="21"/>
      <c r="C37" s="22"/>
      <c r="D37" s="22"/>
      <c r="E37" s="22"/>
      <c r="F37" s="22"/>
      <c r="G37" s="22"/>
      <c r="H37" s="22"/>
      <c r="I37" s="28"/>
    </row>
    <row r="38" spans="2:9" ht="18.75" x14ac:dyDescent="0.25">
      <c r="B38" s="19"/>
      <c r="C38" s="233" t="s">
        <v>9</v>
      </c>
      <c r="D38" s="234"/>
      <c r="E38" s="234"/>
      <c r="F38" s="234"/>
      <c r="G38" s="234"/>
      <c r="H38" s="235"/>
      <c r="I38" s="23"/>
    </row>
    <row r="39" spans="2:9" ht="30" x14ac:dyDescent="0.25">
      <c r="B39" s="19"/>
      <c r="C39" s="236"/>
      <c r="D39" s="236"/>
      <c r="E39" s="236"/>
      <c r="F39" s="236"/>
      <c r="G39" s="6" t="s">
        <v>14</v>
      </c>
      <c r="H39" s="7" t="s">
        <v>10</v>
      </c>
      <c r="I39" s="23"/>
    </row>
    <row r="40" spans="2:9" x14ac:dyDescent="0.25">
      <c r="B40" s="19"/>
      <c r="C40" s="237" t="s">
        <v>35</v>
      </c>
      <c r="D40" s="237"/>
      <c r="E40" s="237"/>
      <c r="F40" s="237"/>
      <c r="G40" s="71">
        <v>78</v>
      </c>
      <c r="H40" s="60">
        <f>$G40*0.1</f>
        <v>7.8000000000000007</v>
      </c>
      <c r="I40" s="23"/>
    </row>
    <row r="41" spans="2:9" ht="15.75" thickBot="1" x14ac:dyDescent="0.3">
      <c r="B41" s="19"/>
      <c r="C41" s="237" t="s">
        <v>36</v>
      </c>
      <c r="D41" s="237"/>
      <c r="E41" s="237"/>
      <c r="F41" s="237"/>
      <c r="G41" s="3"/>
      <c r="H41" s="61">
        <f>$G41*0.3</f>
        <v>0</v>
      </c>
      <c r="I41" s="23"/>
    </row>
    <row r="42" spans="2:9" ht="18.75" customHeight="1" thickBot="1" x14ac:dyDescent="0.3">
      <c r="B42" s="19"/>
      <c r="C42" s="12"/>
      <c r="D42" s="238" t="s">
        <v>24</v>
      </c>
      <c r="E42" s="238"/>
      <c r="F42" s="239"/>
      <c r="G42" s="240">
        <f>IF($F$11=1,"TIDAK BERKENAAN",SUM($H$40:$H$41))</f>
        <v>7.8000000000000007</v>
      </c>
      <c r="H42" s="241"/>
      <c r="I42" s="23"/>
    </row>
    <row r="43" spans="2:9" ht="15.75" thickBot="1" x14ac:dyDescent="0.3">
      <c r="B43" s="19"/>
      <c r="C43" s="12"/>
      <c r="D43" s="12"/>
      <c r="E43" s="12"/>
      <c r="F43" s="12"/>
      <c r="G43" s="12"/>
      <c r="H43" s="12"/>
      <c r="I43" s="23"/>
    </row>
    <row r="44" spans="2:9" ht="18.75" x14ac:dyDescent="0.25">
      <c r="B44" s="19"/>
      <c r="C44" s="233" t="s">
        <v>12</v>
      </c>
      <c r="D44" s="234"/>
      <c r="E44" s="234"/>
      <c r="F44" s="234"/>
      <c r="G44" s="234"/>
      <c r="H44" s="235"/>
      <c r="I44" s="23"/>
    </row>
    <row r="45" spans="2:9" ht="30" x14ac:dyDescent="0.25">
      <c r="B45" s="19"/>
      <c r="C45" s="236"/>
      <c r="D45" s="236"/>
      <c r="E45" s="236"/>
      <c r="F45" s="236"/>
      <c r="G45" s="69" t="s">
        <v>14</v>
      </c>
      <c r="H45" s="72" t="s">
        <v>10</v>
      </c>
      <c r="I45" s="23"/>
    </row>
    <row r="46" spans="2:9" ht="15.75" thickBot="1" x14ac:dyDescent="0.3">
      <c r="B46" s="19"/>
      <c r="C46" s="237" t="s">
        <v>27</v>
      </c>
      <c r="D46" s="237"/>
      <c r="E46" s="237"/>
      <c r="F46" s="237"/>
      <c r="G46" s="3"/>
      <c r="H46" s="61">
        <f>$G$46*0.2</f>
        <v>0</v>
      </c>
      <c r="I46" s="23"/>
    </row>
    <row r="47" spans="2:9" ht="18.75" customHeight="1" thickBot="1" x14ac:dyDescent="0.3">
      <c r="B47" s="19"/>
      <c r="C47" s="12"/>
      <c r="D47" s="12"/>
      <c r="E47" s="12"/>
      <c r="F47" s="14" t="s">
        <v>15</v>
      </c>
      <c r="G47" s="240">
        <f>IF($F$11&lt;4,"TIDAK BERKENAAN",$H$46)</f>
        <v>0</v>
      </c>
      <c r="H47" s="241"/>
      <c r="I47" s="23"/>
    </row>
    <row r="48" spans="2:9" ht="15.75" thickBot="1" x14ac:dyDescent="0.3">
      <c r="B48" s="19"/>
      <c r="C48" s="12"/>
      <c r="D48" s="12"/>
      <c r="E48" s="12"/>
      <c r="F48" s="12"/>
      <c r="G48" s="12"/>
      <c r="H48" s="12"/>
      <c r="I48" s="23"/>
    </row>
    <row r="49" spans="2:9" ht="18.75" x14ac:dyDescent="0.25">
      <c r="B49" s="19"/>
      <c r="C49" s="233" t="s">
        <v>16</v>
      </c>
      <c r="D49" s="234"/>
      <c r="E49" s="234"/>
      <c r="F49" s="234"/>
      <c r="G49" s="234"/>
      <c r="H49" s="235"/>
      <c r="I49" s="23"/>
    </row>
    <row r="50" spans="2:9" ht="30" x14ac:dyDescent="0.25">
      <c r="B50" s="19"/>
      <c r="C50" s="236"/>
      <c r="D50" s="236"/>
      <c r="E50" s="236"/>
      <c r="F50" s="236"/>
      <c r="G50" s="6" t="s">
        <v>14</v>
      </c>
      <c r="H50" s="7" t="s">
        <v>10</v>
      </c>
      <c r="I50" s="23"/>
    </row>
    <row r="51" spans="2:9" x14ac:dyDescent="0.25">
      <c r="B51" s="19"/>
      <c r="C51" s="237" t="s">
        <v>76</v>
      </c>
      <c r="D51" s="237"/>
      <c r="E51" s="237"/>
      <c r="F51" s="237"/>
      <c r="G51" s="188">
        <f>'Kompetensi Sosial'!I12</f>
        <v>0</v>
      </c>
      <c r="H51" s="73">
        <f>G51*0.2</f>
        <v>0</v>
      </c>
      <c r="I51" s="23"/>
    </row>
    <row r="52" spans="2:9" x14ac:dyDescent="0.25">
      <c r="B52" s="19"/>
      <c r="C52" s="237" t="s">
        <v>37</v>
      </c>
      <c r="D52" s="237"/>
      <c r="E52" s="237"/>
      <c r="F52" s="237"/>
      <c r="G52" s="71">
        <f>'Kompetensi Sosial'!O12</f>
        <v>0</v>
      </c>
      <c r="H52" s="60">
        <f>$G52*0.2</f>
        <v>0</v>
      </c>
      <c r="I52" s="23"/>
    </row>
    <row r="53" spans="2:9" ht="15.75" thickBot="1" x14ac:dyDescent="0.3">
      <c r="B53" s="19"/>
      <c r="C53" s="237" t="s">
        <v>38</v>
      </c>
      <c r="D53" s="237"/>
      <c r="E53" s="237"/>
      <c r="F53" s="237"/>
      <c r="G53" s="3">
        <f>'Kompetensi Sosial'!U12</f>
        <v>0</v>
      </c>
      <c r="H53" s="61">
        <f>$G53*0.6</f>
        <v>0</v>
      </c>
      <c r="I53" s="23"/>
    </row>
    <row r="54" spans="2:9" ht="18.75" customHeight="1" thickBot="1" x14ac:dyDescent="0.3">
      <c r="B54" s="19"/>
      <c r="C54" s="12"/>
      <c r="D54" s="238" t="s">
        <v>23</v>
      </c>
      <c r="E54" s="238"/>
      <c r="F54" s="239"/>
      <c r="G54" s="240" t="str">
        <f>IF(OR(G51&lt;60,G52&lt;60,G53&lt;60),"GAGAL",SUM($H$51:$H$53))</f>
        <v>GAGAL</v>
      </c>
      <c r="H54" s="241"/>
      <c r="I54" s="23"/>
    </row>
    <row r="55" spans="2:9" ht="16.5" customHeight="1" thickBot="1" x14ac:dyDescent="0.3">
      <c r="B55" s="19"/>
      <c r="C55" s="12"/>
      <c r="D55" s="14"/>
      <c r="E55" s="14"/>
      <c r="F55" s="14"/>
      <c r="G55" s="30"/>
      <c r="H55" s="30"/>
      <c r="I55" s="23"/>
    </row>
    <row r="56" spans="2:9" ht="18.75" customHeight="1" thickBot="1" x14ac:dyDescent="0.3">
      <c r="B56" s="19"/>
      <c r="C56" s="247" t="s">
        <v>30</v>
      </c>
      <c r="D56" s="248"/>
      <c r="E56" s="248"/>
      <c r="F56" s="248"/>
      <c r="G56" s="248"/>
      <c r="H56" s="249"/>
      <c r="I56" s="23"/>
    </row>
    <row r="57" spans="2:9" ht="15" customHeight="1" thickBot="1" x14ac:dyDescent="0.3">
      <c r="B57" s="19"/>
      <c r="C57" s="237" t="s">
        <v>70</v>
      </c>
      <c r="D57" s="237"/>
      <c r="E57" s="237"/>
      <c r="F57" s="237"/>
      <c r="G57" s="231" t="s">
        <v>225</v>
      </c>
      <c r="H57" s="232"/>
      <c r="I57" s="23"/>
    </row>
    <row r="58" spans="2:9" ht="17.25" customHeight="1" thickBot="1" x14ac:dyDescent="0.3">
      <c r="B58" s="19"/>
      <c r="C58" s="33"/>
      <c r="D58" s="34"/>
      <c r="E58" s="31"/>
      <c r="F58" s="31"/>
      <c r="G58" s="32"/>
      <c r="H58" s="32"/>
      <c r="I58" s="23"/>
    </row>
    <row r="59" spans="2:9" ht="18.75" customHeight="1" thickBot="1" x14ac:dyDescent="0.3">
      <c r="B59" s="19"/>
      <c r="C59" s="233" t="s">
        <v>33</v>
      </c>
      <c r="D59" s="234"/>
      <c r="E59" s="234"/>
      <c r="F59" s="234"/>
      <c r="G59" s="243"/>
      <c r="H59" s="244"/>
      <c r="I59" s="23"/>
    </row>
    <row r="60" spans="2:9" ht="18.75" customHeight="1" thickBot="1" x14ac:dyDescent="0.3">
      <c r="B60" s="19"/>
      <c r="C60" s="237" t="s">
        <v>21</v>
      </c>
      <c r="D60" s="237"/>
      <c r="E60" s="237"/>
      <c r="F60" s="242"/>
      <c r="G60" s="245">
        <f>IF($F$11=1,$G$36,IF(1&lt;$F$11&lt;4,SUM($G$36,$G$42),SUM($G$36,$G$42,$G$47)))</f>
        <v>47.8</v>
      </c>
      <c r="H60" s="246"/>
      <c r="I60" s="23"/>
    </row>
    <row r="61" spans="2:9" ht="18.75" customHeight="1" thickBot="1" x14ac:dyDescent="0.3">
      <c r="B61" s="19"/>
      <c r="C61" s="237" t="s">
        <v>22</v>
      </c>
      <c r="D61" s="237"/>
      <c r="E61" s="237"/>
      <c r="F61" s="242"/>
      <c r="G61" s="231" t="s">
        <v>225</v>
      </c>
      <c r="H61" s="232"/>
      <c r="I61" s="23"/>
    </row>
    <row r="62" spans="2:9" ht="15.75" thickBot="1" x14ac:dyDescent="0.3">
      <c r="B62" s="19"/>
      <c r="C62" s="12"/>
      <c r="D62" s="12"/>
      <c r="E62" s="12"/>
      <c r="F62" s="12"/>
      <c r="G62" s="12"/>
      <c r="H62" s="12"/>
      <c r="I62" s="23"/>
    </row>
    <row r="63" spans="2:9" ht="18.75" x14ac:dyDescent="0.25">
      <c r="B63" s="19"/>
      <c r="C63" s="233" t="s">
        <v>34</v>
      </c>
      <c r="D63" s="234"/>
      <c r="E63" s="234"/>
      <c r="F63" s="234"/>
      <c r="G63" s="234"/>
      <c r="H63" s="235"/>
      <c r="I63" s="23"/>
    </row>
    <row r="64" spans="2:9" x14ac:dyDescent="0.25">
      <c r="B64" s="19"/>
      <c r="C64" s="12"/>
      <c r="D64" s="12"/>
      <c r="E64" s="12"/>
      <c r="F64" s="12"/>
      <c r="G64" s="12"/>
      <c r="H64" s="12"/>
      <c r="I64" s="23"/>
    </row>
    <row r="65" spans="2:9" x14ac:dyDescent="0.25">
      <c r="B65" s="19"/>
      <c r="C65" s="12"/>
      <c r="D65" s="12"/>
      <c r="E65" s="12"/>
      <c r="F65" s="12"/>
      <c r="G65" s="12"/>
      <c r="H65" s="12"/>
      <c r="I65" s="23"/>
    </row>
    <row r="66" spans="2:9" x14ac:dyDescent="0.25">
      <c r="B66" s="19"/>
      <c r="C66" s="12"/>
      <c r="D66" s="12"/>
      <c r="E66" s="12"/>
      <c r="F66" s="12"/>
      <c r="G66" s="12"/>
      <c r="H66" s="12"/>
      <c r="I66" s="23"/>
    </row>
    <row r="67" spans="2:9" x14ac:dyDescent="0.25">
      <c r="B67" s="19"/>
      <c r="C67" s="12"/>
      <c r="D67" s="12"/>
      <c r="E67" s="12"/>
      <c r="F67" s="12"/>
      <c r="G67" s="12"/>
      <c r="H67" s="12"/>
      <c r="I67" s="23"/>
    </row>
    <row r="68" spans="2:9" x14ac:dyDescent="0.25">
      <c r="B68" s="18"/>
      <c r="C68" s="9"/>
      <c r="D68" s="9"/>
      <c r="E68" s="12"/>
      <c r="F68" s="9"/>
      <c r="G68" s="9"/>
      <c r="H68" s="9"/>
      <c r="I68" s="23"/>
    </row>
    <row r="69" spans="2:9" x14ac:dyDescent="0.25">
      <c r="B69" s="19" t="s">
        <v>17</v>
      </c>
      <c r="C69" s="12"/>
      <c r="D69" s="12"/>
      <c r="E69" s="15"/>
      <c r="F69" s="12" t="s">
        <v>20</v>
      </c>
      <c r="G69" s="12"/>
      <c r="H69" s="12"/>
      <c r="I69" s="29"/>
    </row>
    <row r="70" spans="2:9" x14ac:dyDescent="0.25">
      <c r="B70" s="19" t="s">
        <v>18</v>
      </c>
      <c r="C70" s="12"/>
      <c r="D70" s="67"/>
      <c r="E70" s="12"/>
      <c r="F70" s="67" t="s">
        <v>18</v>
      </c>
      <c r="G70" s="67"/>
      <c r="H70" s="67"/>
      <c r="I70" s="36"/>
    </row>
    <row r="71" spans="2:9" x14ac:dyDescent="0.25">
      <c r="B71" s="19" t="s">
        <v>19</v>
      </c>
      <c r="C71" s="12"/>
      <c r="D71" s="67"/>
      <c r="E71" s="12"/>
      <c r="F71" s="67" t="s">
        <v>19</v>
      </c>
      <c r="G71" s="67"/>
      <c r="H71" s="67"/>
      <c r="I71" s="36"/>
    </row>
    <row r="72" spans="2:9" x14ac:dyDescent="0.25">
      <c r="B72" s="19"/>
      <c r="C72" s="12"/>
      <c r="D72" s="12"/>
      <c r="E72" s="12"/>
      <c r="F72" s="12"/>
      <c r="G72" s="12"/>
      <c r="H72" s="12"/>
      <c r="I72" s="23"/>
    </row>
    <row r="73" spans="2:9" x14ac:dyDescent="0.25">
      <c r="B73" s="19"/>
      <c r="C73" s="12"/>
      <c r="D73" s="12"/>
      <c r="E73" s="12"/>
      <c r="F73" s="12"/>
      <c r="G73" s="12"/>
      <c r="H73" s="12"/>
      <c r="I73" s="23"/>
    </row>
    <row r="74" spans="2:9" x14ac:dyDescent="0.25">
      <c r="B74" s="19"/>
      <c r="C74" s="12"/>
      <c r="D74" s="12"/>
      <c r="E74" s="12"/>
      <c r="F74" s="12"/>
      <c r="G74" s="12"/>
      <c r="H74" s="12"/>
      <c r="I74" s="23"/>
    </row>
    <row r="75" spans="2:9" x14ac:dyDescent="0.25">
      <c r="B75" s="19"/>
      <c r="C75" s="12"/>
      <c r="D75" s="12"/>
      <c r="E75" s="12"/>
      <c r="F75" s="12"/>
      <c r="G75" s="12"/>
      <c r="H75" s="12"/>
      <c r="I75" s="23"/>
    </row>
    <row r="76" spans="2:9" x14ac:dyDescent="0.25">
      <c r="B76" s="19"/>
      <c r="C76" s="12"/>
      <c r="D76" s="12"/>
      <c r="E76" s="12"/>
      <c r="F76" s="12"/>
      <c r="G76" s="12"/>
      <c r="H76" s="12"/>
      <c r="I76" s="23"/>
    </row>
    <row r="77" spans="2:9" x14ac:dyDescent="0.25">
      <c r="B77" s="18"/>
      <c r="C77" s="9"/>
      <c r="D77" s="9"/>
      <c r="E77" s="15"/>
      <c r="F77" s="12"/>
      <c r="G77" s="12"/>
      <c r="H77" s="12"/>
      <c r="I77" s="23"/>
    </row>
    <row r="78" spans="2:9" x14ac:dyDescent="0.25">
      <c r="B78" s="19" t="s">
        <v>25</v>
      </c>
      <c r="C78" s="12"/>
      <c r="D78" s="12"/>
      <c r="E78" s="12"/>
      <c r="F78" s="12"/>
      <c r="G78" s="12"/>
      <c r="H78" s="12"/>
      <c r="I78" s="23"/>
    </row>
    <row r="79" spans="2:9" x14ac:dyDescent="0.25">
      <c r="B79" s="19" t="s">
        <v>18</v>
      </c>
      <c r="C79" s="12"/>
      <c r="D79" s="67"/>
      <c r="E79" s="12"/>
      <c r="F79" s="12"/>
      <c r="G79" s="12"/>
      <c r="H79" s="12"/>
      <c r="I79" s="23"/>
    </row>
    <row r="80" spans="2:9" x14ac:dyDescent="0.25">
      <c r="B80" s="19" t="s">
        <v>19</v>
      </c>
      <c r="C80" s="12"/>
      <c r="D80" s="67"/>
      <c r="E80" s="12"/>
      <c r="F80" s="12"/>
      <c r="G80" s="12"/>
      <c r="H80" s="12"/>
      <c r="I80" s="23"/>
    </row>
    <row r="81" spans="2:9" ht="15.75" thickBot="1" x14ac:dyDescent="0.3">
      <c r="B81" s="25"/>
      <c r="C81" s="26"/>
      <c r="D81" s="26"/>
      <c r="E81" s="26"/>
      <c r="F81" s="26"/>
      <c r="G81" s="26"/>
      <c r="H81" s="26"/>
      <c r="I81" s="27"/>
    </row>
    <row r="82" spans="2:9" ht="15.75" thickTop="1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</sheetData>
  <sheetProtection algorithmName="SHA-512" hashValue="qdQ5d4DISryPPeSk3IH+I8Frr+nIBDefp+0HqqfMeL2pQphG7Nx16sajz1C1lkdIs3vdJEf5QSkmIaE3N1HPpA==" saltValue="kajdVQrcM8p4oByUquWQXg==" spinCount="100000" sheet="1" formatCells="0" formatRows="0" insertRows="0" deleteRows="0" selectLockedCells="1"/>
  <mergeCells count="63">
    <mergeCell ref="D15:F15"/>
    <mergeCell ref="C2:H2"/>
    <mergeCell ref="F3:H3"/>
    <mergeCell ref="F4:H4"/>
    <mergeCell ref="F5:H5"/>
    <mergeCell ref="F6:H6"/>
    <mergeCell ref="F7:H7"/>
    <mergeCell ref="F8:H8"/>
    <mergeCell ref="F9:H9"/>
    <mergeCell ref="F10:H10"/>
    <mergeCell ref="C13:H13"/>
    <mergeCell ref="D14:F14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36:F36"/>
    <mergeCell ref="G36:H36"/>
    <mergeCell ref="D28:F28"/>
    <mergeCell ref="D29:F29"/>
    <mergeCell ref="D30:F30"/>
    <mergeCell ref="D31:F31"/>
    <mergeCell ref="O31:P31"/>
    <mergeCell ref="D32:F32"/>
    <mergeCell ref="D33:F33"/>
    <mergeCell ref="D34:F34"/>
    <mergeCell ref="D35:F35"/>
    <mergeCell ref="K31:L31"/>
    <mergeCell ref="M31:N31"/>
    <mergeCell ref="C38:H38"/>
    <mergeCell ref="C39:F39"/>
    <mergeCell ref="C40:F40"/>
    <mergeCell ref="C41:F41"/>
    <mergeCell ref="D42:F42"/>
    <mergeCell ref="G42:H42"/>
    <mergeCell ref="C56:H56"/>
    <mergeCell ref="C44:H44"/>
    <mergeCell ref="C45:F45"/>
    <mergeCell ref="C46:F46"/>
    <mergeCell ref="G47:H47"/>
    <mergeCell ref="C49:H49"/>
    <mergeCell ref="C50:F50"/>
    <mergeCell ref="C51:F51"/>
    <mergeCell ref="C52:F52"/>
    <mergeCell ref="C53:F53"/>
    <mergeCell ref="D54:F54"/>
    <mergeCell ref="G54:H54"/>
    <mergeCell ref="C63:H63"/>
    <mergeCell ref="C57:F57"/>
    <mergeCell ref="G57:H57"/>
    <mergeCell ref="C59:H59"/>
    <mergeCell ref="C60:F60"/>
    <mergeCell ref="G60:H60"/>
    <mergeCell ref="C61:F61"/>
    <mergeCell ref="G61:H61"/>
  </mergeCells>
  <conditionalFormatting sqref="G15:H34">
    <cfRule type="cellIs" dxfId="45" priority="5" operator="lessThan">
      <formula>59.5</formula>
    </cfRule>
  </conditionalFormatting>
  <conditionalFormatting sqref="G40:G41">
    <cfRule type="cellIs" dxfId="44" priority="4" operator="lessThan">
      <formula>60</formula>
    </cfRule>
  </conditionalFormatting>
  <conditionalFormatting sqref="G46">
    <cfRule type="cellIs" dxfId="43" priority="3" operator="lessThan">
      <formula>59</formula>
    </cfRule>
  </conditionalFormatting>
  <conditionalFormatting sqref="G51:G53">
    <cfRule type="cellIs" dxfId="42" priority="2" operator="lessThan">
      <formula>59.5</formula>
    </cfRule>
  </conditionalFormatting>
  <conditionalFormatting sqref="G60:H60">
    <cfRule type="cellIs" dxfId="41" priority="1" operator="lessThan">
      <formula>59</formula>
    </cfRule>
  </conditionalFormatting>
  <dataValidations count="4">
    <dataValidation type="list" allowBlank="1" showInputMessage="1" showErrorMessage="1" sqref="G61:H61" xr:uid="{6C31B8A8-2041-4115-9DE2-7CCD94FEC8BF}">
      <formula1>"SILA PILIH, TERAMPIL, BELUM TERAMPIL"</formula1>
    </dataValidation>
    <dataValidation type="decimal" allowBlank="1" showInputMessage="1" showErrorMessage="1" promptTitle="Masukkan markah sebenar" prompt="Sila masukkan markah sebenar/asal perantis" sqref="G15:H34" xr:uid="{6D5C73BA-56C4-4383-AFB0-4F72B569BC51}">
      <formula1>0</formula1>
      <formula2>100</formula2>
    </dataValidation>
    <dataValidation type="list" allowBlank="1" showInputMessage="1" showErrorMessage="1" sqref="A2" xr:uid="{20A2D93F-D873-4878-A8FB-1ECD4EC4BBA4}">
      <formula1>"LAMA,BARU"</formula1>
    </dataValidation>
    <dataValidation type="list" allowBlank="1" showInputMessage="1" showErrorMessage="1" sqref="G57:H57" xr:uid="{54D2DE39-1FDD-47B7-A651-66BE2E9D5782}">
      <formula1>"SILA PILIH,LENGKAP,TIDAK LENGKAP"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89" fitToHeight="2" orientation="portrait" r:id="rId1"/>
  <headerFooter>
    <oddFooter>Page &amp;P of &amp;N</oddFooter>
  </headerFooter>
  <rowBreaks count="1" manualBreakCount="1">
    <brk id="36" min="1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BBB27-2423-4D94-B2F4-5C483A48AB3D}">
  <dimension ref="A1:P84"/>
  <sheetViews>
    <sheetView topLeftCell="A31" zoomScale="120" zoomScaleNormal="120" workbookViewId="0">
      <selection activeCell="G40" sqref="G40"/>
    </sheetView>
  </sheetViews>
  <sheetFormatPr defaultRowHeight="15" x14ac:dyDescent="0.25"/>
  <cols>
    <col min="1" max="1" width="3.85546875" style="4" customWidth="1"/>
    <col min="2" max="2" width="5" style="4" customWidth="1"/>
    <col min="3" max="3" width="3" style="4" bestFit="1" customWidth="1"/>
    <col min="4" max="4" width="31.140625" style="4" customWidth="1"/>
    <col min="5" max="5" width="1.7109375" style="4" customWidth="1"/>
    <col min="6" max="6" width="14.85546875" style="4" customWidth="1"/>
    <col min="7" max="7" width="10.7109375" style="4" customWidth="1"/>
    <col min="8" max="8" width="11.5703125" style="4" bestFit="1" customWidth="1"/>
    <col min="9" max="9" width="5.140625" style="4" customWidth="1"/>
    <col min="10" max="16384" width="9.140625" style="4"/>
  </cols>
  <sheetData>
    <row r="1" spans="1:14" ht="15.75" thickTop="1" x14ac:dyDescent="0.25">
      <c r="B1" s="21"/>
      <c r="C1" s="22"/>
      <c r="D1" s="22"/>
      <c r="E1" s="22"/>
      <c r="F1" s="22"/>
      <c r="G1" s="22"/>
      <c r="H1" s="22"/>
      <c r="I1" s="17" t="s">
        <v>71</v>
      </c>
    </row>
    <row r="2" spans="1:14" ht="18.75" customHeight="1" x14ac:dyDescent="0.35">
      <c r="A2" s="85"/>
      <c r="B2" s="19"/>
      <c r="C2" s="259" t="s">
        <v>13</v>
      </c>
      <c r="D2" s="259"/>
      <c r="E2" s="259"/>
      <c r="F2" s="259"/>
      <c r="G2" s="259"/>
      <c r="H2" s="259"/>
      <c r="I2" s="23"/>
    </row>
    <row r="3" spans="1:14" ht="23.25" customHeight="1" x14ac:dyDescent="0.25">
      <c r="B3" s="19"/>
      <c r="C3" s="85">
        <v>1</v>
      </c>
      <c r="D3" s="11" t="s">
        <v>0</v>
      </c>
      <c r="E3" s="12" t="s">
        <v>2</v>
      </c>
      <c r="F3" s="267" t="str">
        <f>IF('Kompetensi Sosial'!D13="","",'Kompetensi Sosial'!$D$13)</f>
        <v>SITI ZAIDAWATI BINTI MAT PIAH</v>
      </c>
      <c r="G3" s="268"/>
      <c r="H3" s="268"/>
      <c r="I3" s="23"/>
    </row>
    <row r="4" spans="1:14" ht="15" customHeight="1" x14ac:dyDescent="0.25">
      <c r="B4" s="19"/>
      <c r="C4" s="85">
        <v>2</v>
      </c>
      <c r="D4" s="11" t="s">
        <v>3</v>
      </c>
      <c r="E4" s="12" t="s">
        <v>2</v>
      </c>
      <c r="F4" s="255" t="str">
        <f>IF('Kompetensi Sosial'!$C$13="","",'Kompetensi Sosial'!$C$13)</f>
        <v>820309-02-5526</v>
      </c>
      <c r="G4" s="255"/>
      <c r="H4" s="255"/>
      <c r="I4" s="23"/>
      <c r="J4" s="1"/>
      <c r="K4" s="1"/>
      <c r="L4" s="1"/>
      <c r="M4" s="1"/>
      <c r="N4" s="1"/>
    </row>
    <row r="5" spans="1:14" ht="22.5" customHeight="1" x14ac:dyDescent="0.25">
      <c r="B5" s="19"/>
      <c r="C5" s="85">
        <v>3</v>
      </c>
      <c r="D5" s="11" t="s">
        <v>4</v>
      </c>
      <c r="E5" s="12" t="s">
        <v>2</v>
      </c>
      <c r="F5" s="256" t="str">
        <f>IF('Kompetensi Sosial'!E3="","",'Kompetensi Sosial'!$E$3&amp;" &amp; "&amp;'Kompetensi Sosial'!$K$3)</f>
        <v>PD0001 &amp; PAWS ACADEMY</v>
      </c>
      <c r="G5" s="256"/>
      <c r="H5" s="256"/>
      <c r="I5" s="23"/>
      <c r="J5" s="1"/>
      <c r="K5" s="1"/>
      <c r="L5" s="1"/>
      <c r="M5" s="1"/>
      <c r="N5" s="1"/>
    </row>
    <row r="6" spans="1:14" ht="22.5" customHeight="1" x14ac:dyDescent="0.25">
      <c r="B6" s="19"/>
      <c r="C6" s="85">
        <v>4</v>
      </c>
      <c r="D6" s="11" t="s">
        <v>5</v>
      </c>
      <c r="E6" s="12" t="s">
        <v>2</v>
      </c>
      <c r="F6" s="256" t="str">
        <f>IF('Kompetensi Sosial'!E4="","",'Kompetensi Sosial'!$E$4&amp;" &amp; "&amp;'Kompetensi Sosial'!$K$4)</f>
        <v>SD0001 &amp; PAWS INC</v>
      </c>
      <c r="G6" s="256"/>
      <c r="H6" s="256"/>
      <c r="I6" s="23"/>
      <c r="J6" s="1"/>
      <c r="K6" s="1"/>
      <c r="L6" s="1"/>
      <c r="M6" s="1"/>
      <c r="N6" s="1"/>
    </row>
    <row r="7" spans="1:14" ht="15" customHeight="1" x14ac:dyDescent="0.25">
      <c r="B7" s="19"/>
      <c r="C7" s="85">
        <v>5</v>
      </c>
      <c r="D7" s="11" t="s">
        <v>223</v>
      </c>
      <c r="E7" s="12" t="s">
        <v>2</v>
      </c>
      <c r="F7" s="257" t="str">
        <f>IF('Kompetensi Sosial'!E5="","",'Kompetensi Sosial'!$E$5)</f>
        <v/>
      </c>
      <c r="G7" s="257"/>
      <c r="H7" s="257"/>
      <c r="I7" s="23"/>
    </row>
    <row r="8" spans="1:14" ht="22.5" customHeight="1" x14ac:dyDescent="0.25">
      <c r="B8" s="19"/>
      <c r="C8" s="85">
        <v>6</v>
      </c>
      <c r="D8" s="11" t="s">
        <v>224</v>
      </c>
      <c r="E8" s="12"/>
      <c r="F8" s="257" t="str">
        <f>IF('Kompetensi Sosial'!K5="","",'Kompetensi Sosial'!$K$5)</f>
        <v/>
      </c>
      <c r="G8" s="257"/>
      <c r="H8" s="257"/>
      <c r="I8" s="23"/>
    </row>
    <row r="9" spans="1:14" ht="15" customHeight="1" x14ac:dyDescent="0.25">
      <c r="B9" s="19"/>
      <c r="C9" s="85">
        <v>7</v>
      </c>
      <c r="D9" s="11" t="s">
        <v>69</v>
      </c>
      <c r="E9" s="12" t="s">
        <v>2</v>
      </c>
      <c r="F9" s="263" t="str">
        <f>IF('Kompetensi Sosial'!U3="","",'Kompetensi Sosial'!$U$3)</f>
        <v/>
      </c>
      <c r="G9" s="264"/>
      <c r="H9" s="264"/>
      <c r="I9" s="23"/>
    </row>
    <row r="10" spans="1:14" ht="15" customHeight="1" x14ac:dyDescent="0.25">
      <c r="B10" s="19"/>
      <c r="C10" s="85">
        <v>8</v>
      </c>
      <c r="D10" s="11" t="s">
        <v>68</v>
      </c>
      <c r="E10" s="56" t="s">
        <v>2</v>
      </c>
      <c r="F10" s="263" t="str">
        <f>IF('Kompetensi Sosial'!U4="","",'Kompetensi Sosial'!$U$4)</f>
        <v/>
      </c>
      <c r="G10" s="263"/>
      <c r="H10" s="263"/>
      <c r="I10" s="23"/>
    </row>
    <row r="11" spans="1:14" ht="15" customHeight="1" x14ac:dyDescent="0.25">
      <c r="B11" s="19"/>
      <c r="C11" s="85">
        <v>9</v>
      </c>
      <c r="D11" s="11" t="s">
        <v>6</v>
      </c>
      <c r="E11" s="16" t="s">
        <v>2</v>
      </c>
      <c r="F11" s="180" t="str">
        <f>'Kompetensi Sosial'!$U$5</f>
        <v>DLKM</v>
      </c>
      <c r="G11" s="24"/>
      <c r="H11" s="24"/>
      <c r="I11" s="23"/>
    </row>
    <row r="12" spans="1:14" ht="15.75" thickBot="1" x14ac:dyDescent="0.3">
      <c r="B12" s="19"/>
      <c r="C12" s="85"/>
      <c r="D12" s="12"/>
      <c r="E12" s="12"/>
      <c r="F12" s="12"/>
      <c r="G12" s="12"/>
      <c r="H12" s="12"/>
      <c r="I12" s="23"/>
    </row>
    <row r="13" spans="1:14" ht="18.75" x14ac:dyDescent="0.25">
      <c r="B13" s="19"/>
      <c r="C13" s="233" t="s">
        <v>26</v>
      </c>
      <c r="D13" s="234"/>
      <c r="E13" s="234"/>
      <c r="F13" s="234"/>
      <c r="G13" s="234"/>
      <c r="H13" s="235"/>
      <c r="I13" s="23"/>
    </row>
    <row r="14" spans="1:14" ht="31.5" customHeight="1" x14ac:dyDescent="0.25">
      <c r="B14" s="19"/>
      <c r="C14" s="20" t="s">
        <v>8</v>
      </c>
      <c r="D14" s="260" t="s">
        <v>1</v>
      </c>
      <c r="E14" s="261"/>
      <c r="F14" s="262"/>
      <c r="G14" s="35" t="s">
        <v>31</v>
      </c>
      <c r="H14" s="35" t="s">
        <v>32</v>
      </c>
      <c r="I14" s="23"/>
    </row>
    <row r="15" spans="1:14" ht="24" customHeight="1" x14ac:dyDescent="0.25">
      <c r="B15" s="19"/>
      <c r="C15" s="72">
        <v>1</v>
      </c>
      <c r="D15" s="250"/>
      <c r="E15" s="251"/>
      <c r="F15" s="252"/>
      <c r="G15" s="71">
        <v>100</v>
      </c>
      <c r="H15" s="71">
        <v>100</v>
      </c>
      <c r="I15" s="23"/>
    </row>
    <row r="16" spans="1:14" ht="24" customHeight="1" x14ac:dyDescent="0.25">
      <c r="B16" s="19"/>
      <c r="C16" s="72">
        <v>2</v>
      </c>
      <c r="D16" s="250"/>
      <c r="E16" s="251"/>
      <c r="F16" s="252"/>
      <c r="G16" s="71"/>
      <c r="H16" s="71"/>
      <c r="I16" s="23"/>
    </row>
    <row r="17" spans="2:16" ht="24" customHeight="1" x14ac:dyDescent="0.25">
      <c r="B17" s="19"/>
      <c r="C17" s="72">
        <v>3</v>
      </c>
      <c r="D17" s="250"/>
      <c r="E17" s="251"/>
      <c r="F17" s="252"/>
      <c r="G17" s="71"/>
      <c r="H17" s="71"/>
      <c r="I17" s="23"/>
    </row>
    <row r="18" spans="2:16" ht="24" customHeight="1" x14ac:dyDescent="0.25">
      <c r="B18" s="19"/>
      <c r="C18" s="72">
        <v>4</v>
      </c>
      <c r="D18" s="250"/>
      <c r="E18" s="251"/>
      <c r="F18" s="252"/>
      <c r="G18" s="71"/>
      <c r="H18" s="71"/>
      <c r="I18" s="23"/>
    </row>
    <row r="19" spans="2:16" ht="24" customHeight="1" x14ac:dyDescent="0.25">
      <c r="B19" s="19"/>
      <c r="C19" s="72">
        <v>5</v>
      </c>
      <c r="D19" s="250"/>
      <c r="E19" s="251"/>
      <c r="F19" s="252"/>
      <c r="G19" s="71"/>
      <c r="H19" s="71"/>
      <c r="I19" s="23"/>
    </row>
    <row r="20" spans="2:16" ht="24" customHeight="1" x14ac:dyDescent="0.25">
      <c r="B20" s="19"/>
      <c r="C20" s="72">
        <v>6</v>
      </c>
      <c r="D20" s="250"/>
      <c r="E20" s="251"/>
      <c r="F20" s="252"/>
      <c r="G20" s="71"/>
      <c r="H20" s="71"/>
      <c r="I20" s="23"/>
    </row>
    <row r="21" spans="2:16" ht="24" customHeight="1" x14ac:dyDescent="0.25">
      <c r="B21" s="19"/>
      <c r="C21" s="72">
        <v>7</v>
      </c>
      <c r="D21" s="250"/>
      <c r="E21" s="251"/>
      <c r="F21" s="252"/>
      <c r="G21" s="71"/>
      <c r="H21" s="71"/>
      <c r="I21" s="23"/>
    </row>
    <row r="22" spans="2:16" ht="24" customHeight="1" x14ac:dyDescent="0.25">
      <c r="B22" s="19"/>
      <c r="C22" s="72">
        <v>8</v>
      </c>
      <c r="D22" s="250"/>
      <c r="E22" s="251"/>
      <c r="F22" s="252"/>
      <c r="G22" s="71"/>
      <c r="H22" s="71"/>
      <c r="I22" s="23"/>
    </row>
    <row r="23" spans="2:16" ht="24" customHeight="1" x14ac:dyDescent="0.25">
      <c r="B23" s="19"/>
      <c r="C23" s="72">
        <v>9</v>
      </c>
      <c r="D23" s="250"/>
      <c r="E23" s="251"/>
      <c r="F23" s="252"/>
      <c r="G23" s="71"/>
      <c r="H23" s="71"/>
      <c r="I23" s="23"/>
    </row>
    <row r="24" spans="2:16" ht="24" customHeight="1" x14ac:dyDescent="0.25">
      <c r="B24" s="19"/>
      <c r="C24" s="72">
        <v>10</v>
      </c>
      <c r="D24" s="250"/>
      <c r="E24" s="251"/>
      <c r="F24" s="252"/>
      <c r="G24" s="71"/>
      <c r="H24" s="71"/>
      <c r="I24" s="23"/>
    </row>
    <row r="25" spans="2:16" ht="24" customHeight="1" x14ac:dyDescent="0.25">
      <c r="B25" s="19"/>
      <c r="C25" s="72">
        <v>11</v>
      </c>
      <c r="D25" s="250"/>
      <c r="E25" s="251"/>
      <c r="F25" s="252"/>
      <c r="G25" s="71"/>
      <c r="H25" s="71"/>
      <c r="I25" s="23"/>
    </row>
    <row r="26" spans="2:16" ht="24" customHeight="1" x14ac:dyDescent="0.25">
      <c r="B26" s="19"/>
      <c r="C26" s="72">
        <v>12</v>
      </c>
      <c r="D26" s="250"/>
      <c r="E26" s="251"/>
      <c r="F26" s="252"/>
      <c r="G26" s="71"/>
      <c r="H26" s="71"/>
      <c r="I26" s="23"/>
    </row>
    <row r="27" spans="2:16" ht="24" customHeight="1" x14ac:dyDescent="0.25">
      <c r="B27" s="19"/>
      <c r="C27" s="72">
        <v>13</v>
      </c>
      <c r="D27" s="250"/>
      <c r="E27" s="251"/>
      <c r="F27" s="252"/>
      <c r="G27" s="71"/>
      <c r="H27" s="71"/>
      <c r="I27" s="23"/>
    </row>
    <row r="28" spans="2:16" ht="24" customHeight="1" x14ac:dyDescent="0.25">
      <c r="B28" s="19"/>
      <c r="C28" s="72">
        <v>14</v>
      </c>
      <c r="D28" s="250"/>
      <c r="E28" s="251"/>
      <c r="F28" s="252"/>
      <c r="G28" s="71"/>
      <c r="H28" s="71"/>
      <c r="I28" s="23"/>
    </row>
    <row r="29" spans="2:16" ht="24" customHeight="1" x14ac:dyDescent="0.25">
      <c r="B29" s="19"/>
      <c r="C29" s="72">
        <v>15</v>
      </c>
      <c r="D29" s="250"/>
      <c r="E29" s="251"/>
      <c r="F29" s="252"/>
      <c r="G29" s="71"/>
      <c r="H29" s="71"/>
      <c r="I29" s="23"/>
    </row>
    <row r="30" spans="2:16" ht="24" customHeight="1" x14ac:dyDescent="0.25">
      <c r="B30" s="19"/>
      <c r="C30" s="72">
        <v>16</v>
      </c>
      <c r="D30" s="250"/>
      <c r="E30" s="251"/>
      <c r="F30" s="252"/>
      <c r="G30" s="71"/>
      <c r="H30" s="71"/>
      <c r="I30" s="23"/>
    </row>
    <row r="31" spans="2:16" ht="24" customHeight="1" x14ac:dyDescent="0.25">
      <c r="B31" s="19"/>
      <c r="C31" s="72">
        <v>17</v>
      </c>
      <c r="D31" s="250"/>
      <c r="E31" s="251"/>
      <c r="F31" s="252"/>
      <c r="G31" s="71"/>
      <c r="H31" s="71"/>
      <c r="I31" s="23"/>
      <c r="K31" s="230"/>
      <c r="L31" s="230"/>
      <c r="M31" s="230"/>
      <c r="N31" s="230"/>
      <c r="O31" s="230"/>
      <c r="P31" s="230"/>
    </row>
    <row r="32" spans="2:16" ht="24" customHeight="1" x14ac:dyDescent="0.25">
      <c r="B32" s="19"/>
      <c r="C32" s="72">
        <v>18</v>
      </c>
      <c r="D32" s="250"/>
      <c r="E32" s="251"/>
      <c r="F32" s="252"/>
      <c r="G32" s="71"/>
      <c r="H32" s="71"/>
      <c r="I32" s="23"/>
      <c r="N32" s="56"/>
      <c r="O32" s="56"/>
      <c r="P32" s="56"/>
    </row>
    <row r="33" spans="2:9" ht="24" customHeight="1" x14ac:dyDescent="0.25">
      <c r="B33" s="19"/>
      <c r="C33" s="72">
        <v>19</v>
      </c>
      <c r="D33" s="250"/>
      <c r="E33" s="251"/>
      <c r="F33" s="252"/>
      <c r="G33" s="71"/>
      <c r="H33" s="71"/>
      <c r="I33" s="23"/>
    </row>
    <row r="34" spans="2:9" ht="24" customHeight="1" x14ac:dyDescent="0.25">
      <c r="B34" s="19"/>
      <c r="C34" s="72">
        <v>20</v>
      </c>
      <c r="D34" s="250"/>
      <c r="E34" s="251"/>
      <c r="F34" s="252"/>
      <c r="G34" s="71"/>
      <c r="H34" s="71"/>
      <c r="I34" s="23"/>
    </row>
    <row r="35" spans="2:9" ht="18.75" customHeight="1" thickBot="1" x14ac:dyDescent="0.3">
      <c r="B35" s="19"/>
      <c r="C35" s="12"/>
      <c r="D35" s="238" t="s">
        <v>7</v>
      </c>
      <c r="E35" s="238"/>
      <c r="F35" s="258"/>
      <c r="G35" s="59">
        <f>IF($F$11=1,(SUM(G$15:G$34)/COUNTA(G$15:G$34))*0.3,IF(OR($F$11=2,$F$11=3),(SUM(G$15:G$34)/COUNTA(G$15:G$34))*0.2,(SUM(G$15:G$34)/COUNTA(G$15:G$34))*0.1))</f>
        <v>10</v>
      </c>
      <c r="H35" s="59">
        <f>IF($F$11=1,(SUM(H$15:H$34)/COUNTA(H$15:H$34))*0.7,IF(OR($F$11=2,$F$11=3),(SUM(H$15:H$34)/COUNTA(H$15:H$34))*0.4,(SUM(H$15:H$34)/COUNTA(H$15:H$34))*0.3))</f>
        <v>30</v>
      </c>
      <c r="I35" s="23"/>
    </row>
    <row r="36" spans="2:9" ht="18.75" customHeight="1" thickBot="1" x14ac:dyDescent="0.3">
      <c r="B36" s="25"/>
      <c r="C36" s="26"/>
      <c r="D36" s="253" t="s">
        <v>11</v>
      </c>
      <c r="E36" s="253"/>
      <c r="F36" s="254"/>
      <c r="G36" s="265">
        <f>SUM($G$35:$H$35)</f>
        <v>40</v>
      </c>
      <c r="H36" s="266"/>
      <c r="I36" s="27"/>
    </row>
    <row r="37" spans="2:9" ht="16.5" thickTop="1" thickBot="1" x14ac:dyDescent="0.3">
      <c r="B37" s="21"/>
      <c r="C37" s="22"/>
      <c r="D37" s="22"/>
      <c r="E37" s="22"/>
      <c r="F37" s="22"/>
      <c r="G37" s="22"/>
      <c r="H37" s="22"/>
      <c r="I37" s="28"/>
    </row>
    <row r="38" spans="2:9" ht="18.75" x14ac:dyDescent="0.25">
      <c r="B38" s="19"/>
      <c r="C38" s="233" t="s">
        <v>9</v>
      </c>
      <c r="D38" s="234"/>
      <c r="E38" s="234"/>
      <c r="F38" s="234"/>
      <c r="G38" s="234"/>
      <c r="H38" s="235"/>
      <c r="I38" s="23"/>
    </row>
    <row r="39" spans="2:9" ht="30" x14ac:dyDescent="0.25">
      <c r="B39" s="19"/>
      <c r="C39" s="236"/>
      <c r="D39" s="236"/>
      <c r="E39" s="236"/>
      <c r="F39" s="236"/>
      <c r="G39" s="6" t="s">
        <v>14</v>
      </c>
      <c r="H39" s="7" t="s">
        <v>10</v>
      </c>
      <c r="I39" s="23"/>
    </row>
    <row r="40" spans="2:9" x14ac:dyDescent="0.25">
      <c r="B40" s="19"/>
      <c r="C40" s="237" t="s">
        <v>35</v>
      </c>
      <c r="D40" s="237"/>
      <c r="E40" s="237"/>
      <c r="F40" s="237"/>
      <c r="G40" s="71"/>
      <c r="H40" s="60">
        <f>$G40*0.1</f>
        <v>0</v>
      </c>
      <c r="I40" s="23"/>
    </row>
    <row r="41" spans="2:9" ht="15.75" thickBot="1" x14ac:dyDescent="0.3">
      <c r="B41" s="19"/>
      <c r="C41" s="237" t="s">
        <v>36</v>
      </c>
      <c r="D41" s="237"/>
      <c r="E41" s="237"/>
      <c r="F41" s="237"/>
      <c r="G41" s="3"/>
      <c r="H41" s="61">
        <f>$G41*0.3</f>
        <v>0</v>
      </c>
      <c r="I41" s="23"/>
    </row>
    <row r="42" spans="2:9" ht="18.75" customHeight="1" thickBot="1" x14ac:dyDescent="0.3">
      <c r="B42" s="19"/>
      <c r="C42" s="12"/>
      <c r="D42" s="238" t="s">
        <v>24</v>
      </c>
      <c r="E42" s="238"/>
      <c r="F42" s="239"/>
      <c r="G42" s="240">
        <f>IF($F$11=1,"TIDAK BERKENAAN",SUM($H$40:$H$41))</f>
        <v>0</v>
      </c>
      <c r="H42" s="241"/>
      <c r="I42" s="23"/>
    </row>
    <row r="43" spans="2:9" ht="15.75" thickBot="1" x14ac:dyDescent="0.3">
      <c r="B43" s="19"/>
      <c r="C43" s="12"/>
      <c r="D43" s="12"/>
      <c r="E43" s="12"/>
      <c r="F43" s="12"/>
      <c r="G43" s="12"/>
      <c r="H43" s="12"/>
      <c r="I43" s="23"/>
    </row>
    <row r="44" spans="2:9" ht="18.75" x14ac:dyDescent="0.25">
      <c r="B44" s="19"/>
      <c r="C44" s="233" t="s">
        <v>12</v>
      </c>
      <c r="D44" s="234"/>
      <c r="E44" s="234"/>
      <c r="F44" s="234"/>
      <c r="G44" s="234"/>
      <c r="H44" s="235"/>
      <c r="I44" s="23"/>
    </row>
    <row r="45" spans="2:9" ht="30" x14ac:dyDescent="0.25">
      <c r="B45" s="19"/>
      <c r="C45" s="236"/>
      <c r="D45" s="236"/>
      <c r="E45" s="236"/>
      <c r="F45" s="236"/>
      <c r="G45" s="69" t="s">
        <v>14</v>
      </c>
      <c r="H45" s="72" t="s">
        <v>10</v>
      </c>
      <c r="I45" s="23"/>
    </row>
    <row r="46" spans="2:9" ht="15.75" thickBot="1" x14ac:dyDescent="0.3">
      <c r="B46" s="19"/>
      <c r="C46" s="237" t="s">
        <v>27</v>
      </c>
      <c r="D46" s="237"/>
      <c r="E46" s="237"/>
      <c r="F46" s="237"/>
      <c r="G46" s="3"/>
      <c r="H46" s="61">
        <f>$G$46*0.2</f>
        <v>0</v>
      </c>
      <c r="I46" s="23"/>
    </row>
    <row r="47" spans="2:9" ht="18.75" customHeight="1" thickBot="1" x14ac:dyDescent="0.3">
      <c r="B47" s="19"/>
      <c r="C47" s="12"/>
      <c r="D47" s="12"/>
      <c r="E47" s="12"/>
      <c r="F47" s="14" t="s">
        <v>15</v>
      </c>
      <c r="G47" s="240">
        <f>IF($F$11&lt;4,"TIDAK BERKENAAN",$H$46)</f>
        <v>0</v>
      </c>
      <c r="H47" s="241"/>
      <c r="I47" s="23"/>
    </row>
    <row r="48" spans="2:9" ht="15.75" thickBot="1" x14ac:dyDescent="0.3">
      <c r="B48" s="19"/>
      <c r="C48" s="12"/>
      <c r="D48" s="12"/>
      <c r="E48" s="12"/>
      <c r="F48" s="12"/>
      <c r="G48" s="12"/>
      <c r="H48" s="12"/>
      <c r="I48" s="23"/>
    </row>
    <row r="49" spans="2:9" ht="18.75" x14ac:dyDescent="0.25">
      <c r="B49" s="19"/>
      <c r="C49" s="233" t="s">
        <v>16</v>
      </c>
      <c r="D49" s="234"/>
      <c r="E49" s="234"/>
      <c r="F49" s="234"/>
      <c r="G49" s="234"/>
      <c r="H49" s="235"/>
      <c r="I49" s="23"/>
    </row>
    <row r="50" spans="2:9" ht="30" x14ac:dyDescent="0.25">
      <c r="B50" s="19"/>
      <c r="C50" s="236"/>
      <c r="D50" s="236"/>
      <c r="E50" s="236"/>
      <c r="F50" s="236"/>
      <c r="G50" s="6" t="s">
        <v>14</v>
      </c>
      <c r="H50" s="7" t="s">
        <v>10</v>
      </c>
      <c r="I50" s="23"/>
    </row>
    <row r="51" spans="2:9" x14ac:dyDescent="0.25">
      <c r="B51" s="19"/>
      <c r="C51" s="237" t="s">
        <v>76</v>
      </c>
      <c r="D51" s="237"/>
      <c r="E51" s="237"/>
      <c r="F51" s="237"/>
      <c r="G51" s="188">
        <f>'Kompetensi Sosial'!I13</f>
        <v>0</v>
      </c>
      <c r="H51" s="73">
        <f>G51*0.2</f>
        <v>0</v>
      </c>
      <c r="I51" s="23"/>
    </row>
    <row r="52" spans="2:9" x14ac:dyDescent="0.25">
      <c r="B52" s="19"/>
      <c r="C52" s="237" t="s">
        <v>37</v>
      </c>
      <c r="D52" s="237"/>
      <c r="E52" s="237"/>
      <c r="F52" s="237"/>
      <c r="G52" s="71">
        <f>'Kompetensi Sosial'!O13</f>
        <v>0</v>
      </c>
      <c r="H52" s="60">
        <f>$G52*0.2</f>
        <v>0</v>
      </c>
      <c r="I52" s="23"/>
    </row>
    <row r="53" spans="2:9" ht="15.75" thickBot="1" x14ac:dyDescent="0.3">
      <c r="B53" s="19"/>
      <c r="C53" s="237" t="s">
        <v>38</v>
      </c>
      <c r="D53" s="237"/>
      <c r="E53" s="237"/>
      <c r="F53" s="237"/>
      <c r="G53" s="3">
        <f>'Kompetensi Sosial'!U13</f>
        <v>0</v>
      </c>
      <c r="H53" s="61">
        <f>$G53*0.6</f>
        <v>0</v>
      </c>
      <c r="I53" s="23"/>
    </row>
    <row r="54" spans="2:9" ht="18.75" customHeight="1" thickBot="1" x14ac:dyDescent="0.3">
      <c r="B54" s="19"/>
      <c r="C54" s="12"/>
      <c r="D54" s="238" t="s">
        <v>23</v>
      </c>
      <c r="E54" s="238"/>
      <c r="F54" s="239"/>
      <c r="G54" s="240" t="str">
        <f>IF(OR(G51&lt;60,G52&lt;60,G53&lt;60),"GAGAL",SUM($H$51:$H$53))</f>
        <v>GAGAL</v>
      </c>
      <c r="H54" s="241"/>
      <c r="I54" s="23"/>
    </row>
    <row r="55" spans="2:9" ht="16.5" customHeight="1" thickBot="1" x14ac:dyDescent="0.3">
      <c r="B55" s="19"/>
      <c r="C55" s="12"/>
      <c r="D55" s="14"/>
      <c r="E55" s="14"/>
      <c r="F55" s="14"/>
      <c r="G55" s="30"/>
      <c r="H55" s="30"/>
      <c r="I55" s="23"/>
    </row>
    <row r="56" spans="2:9" ht="18.75" customHeight="1" thickBot="1" x14ac:dyDescent="0.3">
      <c r="B56" s="19"/>
      <c r="C56" s="247" t="s">
        <v>30</v>
      </c>
      <c r="D56" s="248"/>
      <c r="E56" s="248"/>
      <c r="F56" s="248"/>
      <c r="G56" s="248"/>
      <c r="H56" s="249"/>
      <c r="I56" s="23"/>
    </row>
    <row r="57" spans="2:9" ht="15" customHeight="1" thickBot="1" x14ac:dyDescent="0.3">
      <c r="B57" s="19"/>
      <c r="C57" s="237" t="s">
        <v>70</v>
      </c>
      <c r="D57" s="237"/>
      <c r="E57" s="237"/>
      <c r="F57" s="237"/>
      <c r="G57" s="231" t="s">
        <v>225</v>
      </c>
      <c r="H57" s="232"/>
      <c r="I57" s="23"/>
    </row>
    <row r="58" spans="2:9" ht="17.25" customHeight="1" thickBot="1" x14ac:dyDescent="0.3">
      <c r="B58" s="19"/>
      <c r="C58" s="33"/>
      <c r="D58" s="34"/>
      <c r="E58" s="31"/>
      <c r="F58" s="31"/>
      <c r="G58" s="32"/>
      <c r="H58" s="32"/>
      <c r="I58" s="23"/>
    </row>
    <row r="59" spans="2:9" ht="18.75" customHeight="1" thickBot="1" x14ac:dyDescent="0.3">
      <c r="B59" s="19"/>
      <c r="C59" s="233" t="s">
        <v>33</v>
      </c>
      <c r="D59" s="234"/>
      <c r="E59" s="234"/>
      <c r="F59" s="234"/>
      <c r="G59" s="243"/>
      <c r="H59" s="244"/>
      <c r="I59" s="23"/>
    </row>
    <row r="60" spans="2:9" ht="18.75" customHeight="1" thickBot="1" x14ac:dyDescent="0.3">
      <c r="B60" s="19"/>
      <c r="C60" s="237" t="s">
        <v>21</v>
      </c>
      <c r="D60" s="237"/>
      <c r="E60" s="237"/>
      <c r="F60" s="242"/>
      <c r="G60" s="245">
        <f>IF($F$11=1,$G$36,IF(1&lt;$F$11&lt;4,SUM($G$36,$G$42),SUM($G$36,$G$42,$G$47)))</f>
        <v>40</v>
      </c>
      <c r="H60" s="246"/>
      <c r="I60" s="23"/>
    </row>
    <row r="61" spans="2:9" ht="18.75" customHeight="1" thickBot="1" x14ac:dyDescent="0.3">
      <c r="B61" s="19"/>
      <c r="C61" s="237" t="s">
        <v>22</v>
      </c>
      <c r="D61" s="237"/>
      <c r="E61" s="237"/>
      <c r="F61" s="242"/>
      <c r="G61" s="231" t="s">
        <v>225</v>
      </c>
      <c r="H61" s="232"/>
      <c r="I61" s="23"/>
    </row>
    <row r="62" spans="2:9" ht="15.75" thickBot="1" x14ac:dyDescent="0.3">
      <c r="B62" s="19"/>
      <c r="C62" s="12"/>
      <c r="D62" s="12"/>
      <c r="E62" s="12"/>
      <c r="F62" s="12"/>
      <c r="G62" s="12"/>
      <c r="H62" s="12"/>
      <c r="I62" s="23"/>
    </row>
    <row r="63" spans="2:9" ht="18.75" x14ac:dyDescent="0.25">
      <c r="B63" s="19"/>
      <c r="C63" s="233" t="s">
        <v>34</v>
      </c>
      <c r="D63" s="234"/>
      <c r="E63" s="234"/>
      <c r="F63" s="234"/>
      <c r="G63" s="234"/>
      <c r="H63" s="235"/>
      <c r="I63" s="23"/>
    </row>
    <row r="64" spans="2:9" x14ac:dyDescent="0.25">
      <c r="B64" s="19"/>
      <c r="C64" s="12"/>
      <c r="D64" s="12"/>
      <c r="E64" s="12"/>
      <c r="F64" s="12"/>
      <c r="G64" s="12"/>
      <c r="H64" s="12"/>
      <c r="I64" s="23"/>
    </row>
    <row r="65" spans="2:9" x14ac:dyDescent="0.25">
      <c r="B65" s="19"/>
      <c r="C65" s="12"/>
      <c r="D65" s="12"/>
      <c r="E65" s="12"/>
      <c r="F65" s="12"/>
      <c r="G65" s="12"/>
      <c r="H65" s="12"/>
      <c r="I65" s="23"/>
    </row>
    <row r="66" spans="2:9" x14ac:dyDescent="0.25">
      <c r="B66" s="19"/>
      <c r="C66" s="12"/>
      <c r="D66" s="12"/>
      <c r="E66" s="12"/>
      <c r="F66" s="12"/>
      <c r="G66" s="12"/>
      <c r="H66" s="12"/>
      <c r="I66" s="23"/>
    </row>
    <row r="67" spans="2:9" x14ac:dyDescent="0.25">
      <c r="B67" s="19"/>
      <c r="C67" s="12"/>
      <c r="D67" s="12"/>
      <c r="E67" s="12"/>
      <c r="F67" s="12"/>
      <c r="G67" s="12"/>
      <c r="H67" s="12"/>
      <c r="I67" s="23"/>
    </row>
    <row r="68" spans="2:9" x14ac:dyDescent="0.25">
      <c r="B68" s="18"/>
      <c r="C68" s="9"/>
      <c r="D68" s="9"/>
      <c r="E68" s="12"/>
      <c r="F68" s="9"/>
      <c r="G68" s="9"/>
      <c r="H68" s="9"/>
      <c r="I68" s="23"/>
    </row>
    <row r="69" spans="2:9" x14ac:dyDescent="0.25">
      <c r="B69" s="19" t="s">
        <v>17</v>
      </c>
      <c r="C69" s="12"/>
      <c r="D69" s="12"/>
      <c r="E69" s="15"/>
      <c r="F69" s="12" t="s">
        <v>20</v>
      </c>
      <c r="G69" s="12"/>
      <c r="H69" s="12"/>
      <c r="I69" s="29"/>
    </row>
    <row r="70" spans="2:9" x14ac:dyDescent="0.25">
      <c r="B70" s="19" t="s">
        <v>18</v>
      </c>
      <c r="C70" s="12"/>
      <c r="D70" s="67"/>
      <c r="E70" s="12"/>
      <c r="F70" s="67" t="s">
        <v>18</v>
      </c>
      <c r="G70" s="67"/>
      <c r="H70" s="67"/>
      <c r="I70" s="36"/>
    </row>
    <row r="71" spans="2:9" x14ac:dyDescent="0.25">
      <c r="B71" s="19" t="s">
        <v>19</v>
      </c>
      <c r="C71" s="12"/>
      <c r="D71" s="67"/>
      <c r="E71" s="12"/>
      <c r="F71" s="67" t="s">
        <v>19</v>
      </c>
      <c r="G71" s="67"/>
      <c r="H71" s="67"/>
      <c r="I71" s="36"/>
    </row>
    <row r="72" spans="2:9" x14ac:dyDescent="0.25">
      <c r="B72" s="19"/>
      <c r="C72" s="12"/>
      <c r="D72" s="12"/>
      <c r="E72" s="12"/>
      <c r="F72" s="12"/>
      <c r="G72" s="12"/>
      <c r="H72" s="12"/>
      <c r="I72" s="23"/>
    </row>
    <row r="73" spans="2:9" x14ac:dyDescent="0.25">
      <c r="B73" s="19"/>
      <c r="C73" s="12"/>
      <c r="D73" s="12"/>
      <c r="E73" s="12"/>
      <c r="F73" s="12"/>
      <c r="G73" s="12"/>
      <c r="H73" s="12"/>
      <c r="I73" s="23"/>
    </row>
    <row r="74" spans="2:9" x14ac:dyDescent="0.25">
      <c r="B74" s="19"/>
      <c r="C74" s="12"/>
      <c r="D74" s="12"/>
      <c r="E74" s="12"/>
      <c r="F74" s="12"/>
      <c r="G74" s="12"/>
      <c r="H74" s="12"/>
      <c r="I74" s="23"/>
    </row>
    <row r="75" spans="2:9" x14ac:dyDescent="0.25">
      <c r="B75" s="19"/>
      <c r="C75" s="12"/>
      <c r="D75" s="12"/>
      <c r="E75" s="12"/>
      <c r="F75" s="12"/>
      <c r="G75" s="12"/>
      <c r="H75" s="12"/>
      <c r="I75" s="23"/>
    </row>
    <row r="76" spans="2:9" x14ac:dyDescent="0.25">
      <c r="B76" s="19"/>
      <c r="C76" s="12"/>
      <c r="D76" s="12"/>
      <c r="E76" s="12"/>
      <c r="F76" s="12"/>
      <c r="G76" s="12"/>
      <c r="H76" s="12"/>
      <c r="I76" s="23"/>
    </row>
    <row r="77" spans="2:9" x14ac:dyDescent="0.25">
      <c r="B77" s="18"/>
      <c r="C77" s="9"/>
      <c r="D77" s="9"/>
      <c r="E77" s="15"/>
      <c r="F77" s="12"/>
      <c r="G77" s="12"/>
      <c r="H77" s="12"/>
      <c r="I77" s="23"/>
    </row>
    <row r="78" spans="2:9" x14ac:dyDescent="0.25">
      <c r="B78" s="19" t="s">
        <v>25</v>
      </c>
      <c r="C78" s="12"/>
      <c r="D78" s="12"/>
      <c r="E78" s="12"/>
      <c r="F78" s="12"/>
      <c r="G78" s="12"/>
      <c r="H78" s="12"/>
      <c r="I78" s="23"/>
    </row>
    <row r="79" spans="2:9" x14ac:dyDescent="0.25">
      <c r="B79" s="19" t="s">
        <v>18</v>
      </c>
      <c r="C79" s="12"/>
      <c r="D79" s="67"/>
      <c r="E79" s="12"/>
      <c r="F79" s="12"/>
      <c r="G79" s="12"/>
      <c r="H79" s="12"/>
      <c r="I79" s="23"/>
    </row>
    <row r="80" spans="2:9" x14ac:dyDescent="0.25">
      <c r="B80" s="19" t="s">
        <v>19</v>
      </c>
      <c r="C80" s="12"/>
      <c r="D80" s="67"/>
      <c r="E80" s="12"/>
      <c r="F80" s="12"/>
      <c r="G80" s="12"/>
      <c r="H80" s="12"/>
      <c r="I80" s="23"/>
    </row>
    <row r="81" spans="2:9" ht="15.75" thickBot="1" x14ac:dyDescent="0.3">
      <c r="B81" s="25"/>
      <c r="C81" s="26"/>
      <c r="D81" s="26"/>
      <c r="E81" s="26"/>
      <c r="F81" s="26"/>
      <c r="G81" s="26"/>
      <c r="H81" s="26"/>
      <c r="I81" s="27"/>
    </row>
    <row r="82" spans="2:9" ht="15.75" thickTop="1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</sheetData>
  <sheetProtection algorithmName="SHA-512" hashValue="VaYuBSqNRdb3EqjaSzg/AfX0wOKdcp9nVd1Ylnq/0cUz1iOzvGKhjF2vk/EtmR5KTSl7wsI1hT/idH5hAFhdkA==" saltValue="A0H+5pbhmP1pK1S+RPyQVA==" spinCount="100000" sheet="1" formatCells="0" formatRows="0" insertRows="0" deleteRows="0" selectLockedCells="1"/>
  <mergeCells count="63">
    <mergeCell ref="D15:F15"/>
    <mergeCell ref="C2:H2"/>
    <mergeCell ref="F3:H3"/>
    <mergeCell ref="F4:H4"/>
    <mergeCell ref="F5:H5"/>
    <mergeCell ref="F6:H6"/>
    <mergeCell ref="F7:H7"/>
    <mergeCell ref="F8:H8"/>
    <mergeCell ref="F9:H9"/>
    <mergeCell ref="F10:H10"/>
    <mergeCell ref="C13:H13"/>
    <mergeCell ref="D14:F14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36:F36"/>
    <mergeCell ref="G36:H36"/>
    <mergeCell ref="D28:F28"/>
    <mergeCell ref="D29:F29"/>
    <mergeCell ref="D30:F30"/>
    <mergeCell ref="D31:F31"/>
    <mergeCell ref="O31:P31"/>
    <mergeCell ref="D32:F32"/>
    <mergeCell ref="D33:F33"/>
    <mergeCell ref="D34:F34"/>
    <mergeCell ref="D35:F35"/>
    <mergeCell ref="K31:L31"/>
    <mergeCell ref="M31:N31"/>
    <mergeCell ref="C38:H38"/>
    <mergeCell ref="C39:F39"/>
    <mergeCell ref="C40:F40"/>
    <mergeCell ref="C41:F41"/>
    <mergeCell ref="D42:F42"/>
    <mergeCell ref="G42:H42"/>
    <mergeCell ref="C56:H56"/>
    <mergeCell ref="C44:H44"/>
    <mergeCell ref="C45:F45"/>
    <mergeCell ref="C46:F46"/>
    <mergeCell ref="G47:H47"/>
    <mergeCell ref="C49:H49"/>
    <mergeCell ref="C50:F50"/>
    <mergeCell ref="C51:F51"/>
    <mergeCell ref="C52:F52"/>
    <mergeCell ref="C53:F53"/>
    <mergeCell ref="D54:F54"/>
    <mergeCell ref="G54:H54"/>
    <mergeCell ref="C63:H63"/>
    <mergeCell ref="C57:F57"/>
    <mergeCell ref="G57:H57"/>
    <mergeCell ref="C59:H59"/>
    <mergeCell ref="C60:F60"/>
    <mergeCell ref="G60:H60"/>
    <mergeCell ref="C61:F61"/>
    <mergeCell ref="G61:H61"/>
  </mergeCells>
  <conditionalFormatting sqref="G15:H34">
    <cfRule type="cellIs" dxfId="40" priority="5" operator="lessThan">
      <formula>59.5</formula>
    </cfRule>
  </conditionalFormatting>
  <conditionalFormatting sqref="G40:G41">
    <cfRule type="cellIs" dxfId="39" priority="4" operator="lessThan">
      <formula>60</formula>
    </cfRule>
  </conditionalFormatting>
  <conditionalFormatting sqref="G46">
    <cfRule type="cellIs" dxfId="38" priority="3" operator="lessThan">
      <formula>59</formula>
    </cfRule>
  </conditionalFormatting>
  <conditionalFormatting sqref="G51:G53">
    <cfRule type="cellIs" dxfId="37" priority="2" operator="lessThan">
      <formula>59.5</formula>
    </cfRule>
  </conditionalFormatting>
  <conditionalFormatting sqref="G60:H60">
    <cfRule type="cellIs" dxfId="36" priority="1" operator="lessThan">
      <formula>59</formula>
    </cfRule>
  </conditionalFormatting>
  <dataValidations count="4">
    <dataValidation type="list" allowBlank="1" showInputMessage="1" showErrorMessage="1" sqref="G57:H57" xr:uid="{0956188A-3840-4FB0-95C5-D97A523929A6}">
      <formula1>"SILA PILIH,LENGKAP,TIDAK LENGKAP"</formula1>
    </dataValidation>
    <dataValidation type="list" allowBlank="1" showInputMessage="1" showErrorMessage="1" sqref="A2" xr:uid="{67CDEF43-CC62-4AAA-8B51-94C223F776F2}">
      <formula1>"LAMA,BARU"</formula1>
    </dataValidation>
    <dataValidation type="decimal" allowBlank="1" showInputMessage="1" showErrorMessage="1" promptTitle="Masukkan markah sebenar" prompt="Sila masukkan markah sebenar/asal perantis" sqref="G15:H34" xr:uid="{A0510D76-6766-4D05-9F78-C684AA19E706}">
      <formula1>0</formula1>
      <formula2>100</formula2>
    </dataValidation>
    <dataValidation type="list" allowBlank="1" showInputMessage="1" showErrorMessage="1" sqref="G61:H61" xr:uid="{5F52509B-6039-4D52-AAA4-382C266A4E23}">
      <formula1>"SILA PILIH, TERAMPIL, BELUM TERAMPIL"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89" fitToHeight="2" orientation="portrait" r:id="rId1"/>
  <headerFooter>
    <oddFooter>Page &amp;P of &amp;N</oddFooter>
  </headerFooter>
  <rowBreaks count="1" manualBreakCount="1">
    <brk id="36" min="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7AF32-B244-49CE-ADF5-0746C248F407}">
  <dimension ref="A1:P84"/>
  <sheetViews>
    <sheetView topLeftCell="A31" zoomScale="120" zoomScaleNormal="120" workbookViewId="0">
      <selection activeCell="G40" sqref="G40"/>
    </sheetView>
  </sheetViews>
  <sheetFormatPr defaultRowHeight="15" x14ac:dyDescent="0.25"/>
  <cols>
    <col min="1" max="1" width="3.85546875" style="4" customWidth="1"/>
    <col min="2" max="2" width="5" style="4" customWidth="1"/>
    <col min="3" max="3" width="3" style="4" bestFit="1" customWidth="1"/>
    <col min="4" max="4" width="31.140625" style="4" customWidth="1"/>
    <col min="5" max="5" width="1.7109375" style="4" customWidth="1"/>
    <col min="6" max="6" width="14.85546875" style="4" customWidth="1"/>
    <col min="7" max="7" width="10.7109375" style="4" customWidth="1"/>
    <col min="8" max="8" width="11.5703125" style="4" bestFit="1" customWidth="1"/>
    <col min="9" max="9" width="5.140625" style="4" customWidth="1"/>
    <col min="10" max="16384" width="9.140625" style="4"/>
  </cols>
  <sheetData>
    <row r="1" spans="1:14" ht="15.75" thickTop="1" x14ac:dyDescent="0.25">
      <c r="B1" s="21"/>
      <c r="C1" s="22"/>
      <c r="D1" s="22"/>
      <c r="E1" s="22"/>
      <c r="F1" s="22"/>
      <c r="G1" s="22"/>
      <c r="H1" s="22"/>
      <c r="I1" s="17" t="s">
        <v>71</v>
      </c>
    </row>
    <row r="2" spans="1:14" ht="18.75" customHeight="1" x14ac:dyDescent="0.35">
      <c r="A2" s="85"/>
      <c r="B2" s="19"/>
      <c r="C2" s="259" t="s">
        <v>13</v>
      </c>
      <c r="D2" s="259"/>
      <c r="E2" s="259"/>
      <c r="F2" s="259"/>
      <c r="G2" s="259"/>
      <c r="H2" s="259"/>
      <c r="I2" s="23"/>
    </row>
    <row r="3" spans="1:14" ht="23.25" customHeight="1" x14ac:dyDescent="0.25">
      <c r="B3" s="19"/>
      <c r="C3" s="85">
        <v>1</v>
      </c>
      <c r="D3" s="11" t="s">
        <v>0</v>
      </c>
      <c r="E3" s="12" t="s">
        <v>2</v>
      </c>
      <c r="F3" s="267" t="str">
        <f>IF('Kompetensi Sosial'!D14="","",'Kompetensi Sosial'!$D$14)</f>
        <v>UMI HUMAIRA BINTI MD NIZAM</v>
      </c>
      <c r="G3" s="268"/>
      <c r="H3" s="268"/>
      <c r="I3" s="23"/>
    </row>
    <row r="4" spans="1:14" ht="15" customHeight="1" x14ac:dyDescent="0.25">
      <c r="B4" s="19"/>
      <c r="C4" s="85">
        <v>2</v>
      </c>
      <c r="D4" s="11" t="s">
        <v>3</v>
      </c>
      <c r="E4" s="12" t="s">
        <v>2</v>
      </c>
      <c r="F4" s="255" t="str">
        <f>IF('Kompetensi Sosial'!$C$14="","",'Kompetensi Sosial'!$C$14)</f>
        <v>950503-02-5664</v>
      </c>
      <c r="G4" s="255"/>
      <c r="H4" s="255"/>
      <c r="I4" s="23"/>
      <c r="J4" s="1"/>
      <c r="K4" s="1"/>
      <c r="L4" s="1"/>
      <c r="M4" s="1"/>
      <c r="N4" s="1"/>
    </row>
    <row r="5" spans="1:14" ht="22.5" customHeight="1" x14ac:dyDescent="0.25">
      <c r="B5" s="19"/>
      <c r="C5" s="85">
        <v>3</v>
      </c>
      <c r="D5" s="11" t="s">
        <v>4</v>
      </c>
      <c r="E5" s="12" t="s">
        <v>2</v>
      </c>
      <c r="F5" s="256" t="str">
        <f>IF('Kompetensi Sosial'!E3="","",'Kompetensi Sosial'!$E$3&amp;" &amp; "&amp;'Kompetensi Sosial'!$K$3)</f>
        <v>PD0001 &amp; PAWS ACADEMY</v>
      </c>
      <c r="G5" s="256"/>
      <c r="H5" s="256"/>
      <c r="I5" s="23"/>
      <c r="J5" s="1"/>
      <c r="K5" s="1"/>
      <c r="L5" s="1"/>
      <c r="M5" s="1"/>
      <c r="N5" s="1"/>
    </row>
    <row r="6" spans="1:14" ht="22.5" customHeight="1" x14ac:dyDescent="0.25">
      <c r="B6" s="19"/>
      <c r="C6" s="85">
        <v>4</v>
      </c>
      <c r="D6" s="11" t="s">
        <v>5</v>
      </c>
      <c r="E6" s="12" t="s">
        <v>2</v>
      </c>
      <c r="F6" s="256" t="str">
        <f>IF('Kompetensi Sosial'!E4="","",'Kompetensi Sosial'!$E$4&amp;" &amp; "&amp;'Kompetensi Sosial'!$K$4)</f>
        <v>SD0001 &amp; PAWS INC</v>
      </c>
      <c r="G6" s="256"/>
      <c r="H6" s="256"/>
      <c r="I6" s="23"/>
      <c r="J6" s="1"/>
      <c r="K6" s="1"/>
      <c r="L6" s="1"/>
      <c r="M6" s="1"/>
      <c r="N6" s="1"/>
    </row>
    <row r="7" spans="1:14" ht="15" customHeight="1" x14ac:dyDescent="0.25">
      <c r="B7" s="19"/>
      <c r="C7" s="85">
        <v>5</v>
      </c>
      <c r="D7" s="11" t="s">
        <v>223</v>
      </c>
      <c r="E7" s="12" t="s">
        <v>2</v>
      </c>
      <c r="F7" s="257" t="str">
        <f>IF('Kompetensi Sosial'!E5="","",'Kompetensi Sosial'!$E$5)</f>
        <v/>
      </c>
      <c r="G7" s="257"/>
      <c r="H7" s="257"/>
      <c r="I7" s="23"/>
    </row>
    <row r="8" spans="1:14" ht="22.5" customHeight="1" x14ac:dyDescent="0.25">
      <c r="B8" s="19"/>
      <c r="C8" s="85">
        <v>6</v>
      </c>
      <c r="D8" s="11" t="s">
        <v>224</v>
      </c>
      <c r="E8" s="12"/>
      <c r="F8" s="257" t="str">
        <f>IF('Kompetensi Sosial'!K5="","",'Kompetensi Sosial'!$K$5)</f>
        <v/>
      </c>
      <c r="G8" s="257"/>
      <c r="H8" s="257"/>
      <c r="I8" s="23"/>
    </row>
    <row r="9" spans="1:14" ht="15" customHeight="1" x14ac:dyDescent="0.25">
      <c r="B9" s="19"/>
      <c r="C9" s="85">
        <v>7</v>
      </c>
      <c r="D9" s="11" t="s">
        <v>69</v>
      </c>
      <c r="E9" s="12" t="s">
        <v>2</v>
      </c>
      <c r="F9" s="263" t="str">
        <f>IF('Kompetensi Sosial'!U3="","",'Kompetensi Sosial'!$U$3)</f>
        <v/>
      </c>
      <c r="G9" s="264"/>
      <c r="H9" s="264"/>
      <c r="I9" s="23"/>
    </row>
    <row r="10" spans="1:14" ht="15" customHeight="1" x14ac:dyDescent="0.25">
      <c r="B10" s="19"/>
      <c r="C10" s="85">
        <v>8</v>
      </c>
      <c r="D10" s="11" t="s">
        <v>68</v>
      </c>
      <c r="E10" s="56" t="s">
        <v>2</v>
      </c>
      <c r="F10" s="263" t="str">
        <f>IF('Kompetensi Sosial'!U4="","",'Kompetensi Sosial'!$U$4)</f>
        <v/>
      </c>
      <c r="G10" s="263"/>
      <c r="H10" s="263"/>
      <c r="I10" s="23"/>
    </row>
    <row r="11" spans="1:14" ht="15" customHeight="1" x14ac:dyDescent="0.25">
      <c r="B11" s="19"/>
      <c r="C11" s="85">
        <v>9</v>
      </c>
      <c r="D11" s="11" t="s">
        <v>6</v>
      </c>
      <c r="E11" s="16" t="s">
        <v>2</v>
      </c>
      <c r="F11" s="180" t="str">
        <f>'Kompetensi Sosial'!$U$5</f>
        <v>DLKM</v>
      </c>
      <c r="G11" s="24"/>
      <c r="H11" s="24"/>
      <c r="I11" s="23"/>
    </row>
    <row r="12" spans="1:14" ht="15.75" thickBot="1" x14ac:dyDescent="0.3">
      <c r="B12" s="19"/>
      <c r="C12" s="85"/>
      <c r="D12" s="12"/>
      <c r="E12" s="12"/>
      <c r="F12" s="12"/>
      <c r="G12" s="12"/>
      <c r="H12" s="12"/>
      <c r="I12" s="23"/>
    </row>
    <row r="13" spans="1:14" ht="18.75" x14ac:dyDescent="0.25">
      <c r="B13" s="19"/>
      <c r="C13" s="233" t="s">
        <v>26</v>
      </c>
      <c r="D13" s="234"/>
      <c r="E13" s="234"/>
      <c r="F13" s="234"/>
      <c r="G13" s="234"/>
      <c r="H13" s="235"/>
      <c r="I13" s="23"/>
    </row>
    <row r="14" spans="1:14" ht="31.5" customHeight="1" x14ac:dyDescent="0.25">
      <c r="B14" s="19"/>
      <c r="C14" s="20" t="s">
        <v>8</v>
      </c>
      <c r="D14" s="260" t="s">
        <v>1</v>
      </c>
      <c r="E14" s="261"/>
      <c r="F14" s="262"/>
      <c r="G14" s="35" t="s">
        <v>31</v>
      </c>
      <c r="H14" s="35" t="s">
        <v>32</v>
      </c>
      <c r="I14" s="23"/>
    </row>
    <row r="15" spans="1:14" ht="24" customHeight="1" x14ac:dyDescent="0.25">
      <c r="B15" s="19"/>
      <c r="C15" s="72">
        <v>1</v>
      </c>
      <c r="D15" s="250"/>
      <c r="E15" s="251"/>
      <c r="F15" s="252"/>
      <c r="G15" s="71">
        <v>100</v>
      </c>
      <c r="H15" s="71">
        <v>100</v>
      </c>
      <c r="I15" s="23"/>
    </row>
    <row r="16" spans="1:14" ht="24" customHeight="1" x14ac:dyDescent="0.25">
      <c r="B16" s="19"/>
      <c r="C16" s="72">
        <v>2</v>
      </c>
      <c r="D16" s="250"/>
      <c r="E16" s="251"/>
      <c r="F16" s="252"/>
      <c r="G16" s="71"/>
      <c r="H16" s="71"/>
      <c r="I16" s="23"/>
    </row>
    <row r="17" spans="2:16" ht="24" customHeight="1" x14ac:dyDescent="0.25">
      <c r="B17" s="19"/>
      <c r="C17" s="72">
        <v>3</v>
      </c>
      <c r="D17" s="250"/>
      <c r="E17" s="251"/>
      <c r="F17" s="252"/>
      <c r="G17" s="71"/>
      <c r="H17" s="71"/>
      <c r="I17" s="23"/>
    </row>
    <row r="18" spans="2:16" ht="24" customHeight="1" x14ac:dyDescent="0.25">
      <c r="B18" s="19"/>
      <c r="C18" s="72">
        <v>4</v>
      </c>
      <c r="D18" s="250"/>
      <c r="E18" s="251"/>
      <c r="F18" s="252"/>
      <c r="G18" s="71"/>
      <c r="H18" s="71"/>
      <c r="I18" s="23"/>
    </row>
    <row r="19" spans="2:16" ht="24" customHeight="1" x14ac:dyDescent="0.25">
      <c r="B19" s="19"/>
      <c r="C19" s="72">
        <v>5</v>
      </c>
      <c r="D19" s="250"/>
      <c r="E19" s="251"/>
      <c r="F19" s="252"/>
      <c r="G19" s="71"/>
      <c r="H19" s="71"/>
      <c r="I19" s="23"/>
    </row>
    <row r="20" spans="2:16" ht="24" customHeight="1" x14ac:dyDescent="0.25">
      <c r="B20" s="19"/>
      <c r="C20" s="72">
        <v>6</v>
      </c>
      <c r="D20" s="250"/>
      <c r="E20" s="251"/>
      <c r="F20" s="252"/>
      <c r="G20" s="71"/>
      <c r="H20" s="71"/>
      <c r="I20" s="23"/>
    </row>
    <row r="21" spans="2:16" ht="24" customHeight="1" x14ac:dyDescent="0.25">
      <c r="B21" s="19"/>
      <c r="C21" s="72">
        <v>7</v>
      </c>
      <c r="D21" s="250"/>
      <c r="E21" s="251"/>
      <c r="F21" s="252"/>
      <c r="G21" s="71"/>
      <c r="H21" s="71"/>
      <c r="I21" s="23"/>
    </row>
    <row r="22" spans="2:16" ht="24" customHeight="1" x14ac:dyDescent="0.25">
      <c r="B22" s="19"/>
      <c r="C22" s="72">
        <v>8</v>
      </c>
      <c r="D22" s="250"/>
      <c r="E22" s="251"/>
      <c r="F22" s="252"/>
      <c r="G22" s="71"/>
      <c r="H22" s="71"/>
      <c r="I22" s="23"/>
    </row>
    <row r="23" spans="2:16" ht="24" customHeight="1" x14ac:dyDescent="0.25">
      <c r="B23" s="19"/>
      <c r="C23" s="72">
        <v>9</v>
      </c>
      <c r="D23" s="250"/>
      <c r="E23" s="251"/>
      <c r="F23" s="252"/>
      <c r="G23" s="71"/>
      <c r="H23" s="71"/>
      <c r="I23" s="23"/>
    </row>
    <row r="24" spans="2:16" ht="24" customHeight="1" x14ac:dyDescent="0.25">
      <c r="B24" s="19"/>
      <c r="C24" s="72">
        <v>10</v>
      </c>
      <c r="D24" s="250"/>
      <c r="E24" s="251"/>
      <c r="F24" s="252"/>
      <c r="G24" s="71"/>
      <c r="H24" s="71"/>
      <c r="I24" s="23"/>
    </row>
    <row r="25" spans="2:16" ht="24" customHeight="1" x14ac:dyDescent="0.25">
      <c r="B25" s="19"/>
      <c r="C25" s="72">
        <v>11</v>
      </c>
      <c r="D25" s="250"/>
      <c r="E25" s="251"/>
      <c r="F25" s="252"/>
      <c r="G25" s="71"/>
      <c r="H25" s="71"/>
      <c r="I25" s="23"/>
    </row>
    <row r="26" spans="2:16" ht="24" customHeight="1" x14ac:dyDescent="0.25">
      <c r="B26" s="19"/>
      <c r="C26" s="72">
        <v>12</v>
      </c>
      <c r="D26" s="250"/>
      <c r="E26" s="251"/>
      <c r="F26" s="252"/>
      <c r="G26" s="71"/>
      <c r="H26" s="71"/>
      <c r="I26" s="23"/>
    </row>
    <row r="27" spans="2:16" ht="24" customHeight="1" x14ac:dyDescent="0.25">
      <c r="B27" s="19"/>
      <c r="C27" s="72">
        <v>13</v>
      </c>
      <c r="D27" s="250"/>
      <c r="E27" s="251"/>
      <c r="F27" s="252"/>
      <c r="G27" s="71"/>
      <c r="H27" s="71"/>
      <c r="I27" s="23"/>
    </row>
    <row r="28" spans="2:16" ht="24" customHeight="1" x14ac:dyDescent="0.25">
      <c r="B28" s="19"/>
      <c r="C28" s="72">
        <v>14</v>
      </c>
      <c r="D28" s="250"/>
      <c r="E28" s="251"/>
      <c r="F28" s="252"/>
      <c r="G28" s="71"/>
      <c r="H28" s="71"/>
      <c r="I28" s="23"/>
    </row>
    <row r="29" spans="2:16" ht="24" customHeight="1" x14ac:dyDescent="0.25">
      <c r="B29" s="19"/>
      <c r="C29" s="72">
        <v>15</v>
      </c>
      <c r="D29" s="250"/>
      <c r="E29" s="251"/>
      <c r="F29" s="252"/>
      <c r="G29" s="71"/>
      <c r="H29" s="71"/>
      <c r="I29" s="23"/>
    </row>
    <row r="30" spans="2:16" ht="24" customHeight="1" x14ac:dyDescent="0.25">
      <c r="B30" s="19"/>
      <c r="C30" s="72">
        <v>16</v>
      </c>
      <c r="D30" s="250"/>
      <c r="E30" s="251"/>
      <c r="F30" s="252"/>
      <c r="G30" s="71"/>
      <c r="H30" s="71"/>
      <c r="I30" s="23"/>
    </row>
    <row r="31" spans="2:16" ht="24" customHeight="1" x14ac:dyDescent="0.25">
      <c r="B31" s="19"/>
      <c r="C31" s="72">
        <v>17</v>
      </c>
      <c r="D31" s="250"/>
      <c r="E31" s="251"/>
      <c r="F31" s="252"/>
      <c r="G31" s="71"/>
      <c r="H31" s="71"/>
      <c r="I31" s="23"/>
      <c r="K31" s="230"/>
      <c r="L31" s="230"/>
      <c r="M31" s="230"/>
      <c r="N31" s="230"/>
      <c r="O31" s="230"/>
      <c r="P31" s="230"/>
    </row>
    <row r="32" spans="2:16" ht="24" customHeight="1" x14ac:dyDescent="0.25">
      <c r="B32" s="19"/>
      <c r="C32" s="72">
        <v>18</v>
      </c>
      <c r="D32" s="250"/>
      <c r="E32" s="251"/>
      <c r="F32" s="252"/>
      <c r="G32" s="71"/>
      <c r="H32" s="71"/>
      <c r="I32" s="23"/>
      <c r="N32" s="56"/>
      <c r="O32" s="56"/>
      <c r="P32" s="56"/>
    </row>
    <row r="33" spans="2:9" ht="24" customHeight="1" x14ac:dyDescent="0.25">
      <c r="B33" s="19"/>
      <c r="C33" s="72">
        <v>19</v>
      </c>
      <c r="D33" s="250"/>
      <c r="E33" s="251"/>
      <c r="F33" s="252"/>
      <c r="G33" s="71"/>
      <c r="H33" s="71"/>
      <c r="I33" s="23"/>
    </row>
    <row r="34" spans="2:9" ht="24" customHeight="1" x14ac:dyDescent="0.25">
      <c r="B34" s="19"/>
      <c r="C34" s="72">
        <v>20</v>
      </c>
      <c r="D34" s="250"/>
      <c r="E34" s="251"/>
      <c r="F34" s="252"/>
      <c r="G34" s="71"/>
      <c r="H34" s="71"/>
      <c r="I34" s="23"/>
    </row>
    <row r="35" spans="2:9" ht="18.75" customHeight="1" thickBot="1" x14ac:dyDescent="0.3">
      <c r="B35" s="19"/>
      <c r="C35" s="12"/>
      <c r="D35" s="238" t="s">
        <v>7</v>
      </c>
      <c r="E35" s="238"/>
      <c r="F35" s="258"/>
      <c r="G35" s="59">
        <f>IF($F$11=1,(SUM(G$15:G$34)/COUNTA(G$15:G$34))*0.3,IF(OR($F$11=2,$F$11=3),(SUM(G$15:G$34)/COUNTA(G$15:G$34))*0.2,(SUM(G$15:G$34)/COUNTA(G$15:G$34))*0.1))</f>
        <v>10</v>
      </c>
      <c r="H35" s="59">
        <f>IF($F$11=1,(SUM(H$15:H$34)/COUNTA(H$15:H$34))*0.7,IF(OR($F$11=2,$F$11=3),(SUM(H$15:H$34)/COUNTA(H$15:H$34))*0.4,(SUM(H$15:H$34)/COUNTA(H$15:H$34))*0.3))</f>
        <v>30</v>
      </c>
      <c r="I35" s="23"/>
    </row>
    <row r="36" spans="2:9" ht="18.75" customHeight="1" thickBot="1" x14ac:dyDescent="0.3">
      <c r="B36" s="25"/>
      <c r="C36" s="26"/>
      <c r="D36" s="253" t="s">
        <v>11</v>
      </c>
      <c r="E36" s="253"/>
      <c r="F36" s="254"/>
      <c r="G36" s="265">
        <f>SUM($G$35:$H$35)</f>
        <v>40</v>
      </c>
      <c r="H36" s="266"/>
      <c r="I36" s="27"/>
    </row>
    <row r="37" spans="2:9" ht="16.5" thickTop="1" thickBot="1" x14ac:dyDescent="0.3">
      <c r="B37" s="21"/>
      <c r="C37" s="22"/>
      <c r="D37" s="22"/>
      <c r="E37" s="22"/>
      <c r="F37" s="22"/>
      <c r="G37" s="22"/>
      <c r="H37" s="22"/>
      <c r="I37" s="28"/>
    </row>
    <row r="38" spans="2:9" ht="18.75" x14ac:dyDescent="0.25">
      <c r="B38" s="19"/>
      <c r="C38" s="233" t="s">
        <v>9</v>
      </c>
      <c r="D38" s="234"/>
      <c r="E38" s="234"/>
      <c r="F38" s="234"/>
      <c r="G38" s="234"/>
      <c r="H38" s="235"/>
      <c r="I38" s="23"/>
    </row>
    <row r="39" spans="2:9" ht="30" x14ac:dyDescent="0.25">
      <c r="B39" s="19"/>
      <c r="C39" s="236"/>
      <c r="D39" s="236"/>
      <c r="E39" s="236"/>
      <c r="F39" s="236"/>
      <c r="G39" s="6" t="s">
        <v>14</v>
      </c>
      <c r="H39" s="7" t="s">
        <v>10</v>
      </c>
      <c r="I39" s="23"/>
    </row>
    <row r="40" spans="2:9" x14ac:dyDescent="0.25">
      <c r="B40" s="19"/>
      <c r="C40" s="237" t="s">
        <v>35</v>
      </c>
      <c r="D40" s="237"/>
      <c r="E40" s="237"/>
      <c r="F40" s="237"/>
      <c r="G40" s="71"/>
      <c r="H40" s="60">
        <f>$G40*0.1</f>
        <v>0</v>
      </c>
      <c r="I40" s="23"/>
    </row>
    <row r="41" spans="2:9" ht="15.75" thickBot="1" x14ac:dyDescent="0.3">
      <c r="B41" s="19"/>
      <c r="C41" s="237" t="s">
        <v>36</v>
      </c>
      <c r="D41" s="237"/>
      <c r="E41" s="237"/>
      <c r="F41" s="237"/>
      <c r="G41" s="3"/>
      <c r="H41" s="61">
        <f>$G41*0.3</f>
        <v>0</v>
      </c>
      <c r="I41" s="23"/>
    </row>
    <row r="42" spans="2:9" ht="18.75" customHeight="1" thickBot="1" x14ac:dyDescent="0.3">
      <c r="B42" s="19"/>
      <c r="C42" s="12"/>
      <c r="D42" s="238" t="s">
        <v>24</v>
      </c>
      <c r="E42" s="238"/>
      <c r="F42" s="239"/>
      <c r="G42" s="240">
        <f>IF($F$11=1,"TIDAK BERKENAAN",SUM($H$40:$H$41))</f>
        <v>0</v>
      </c>
      <c r="H42" s="241"/>
      <c r="I42" s="23"/>
    </row>
    <row r="43" spans="2:9" ht="15.75" thickBot="1" x14ac:dyDescent="0.3">
      <c r="B43" s="19"/>
      <c r="C43" s="12"/>
      <c r="D43" s="12"/>
      <c r="E43" s="12"/>
      <c r="F43" s="12"/>
      <c r="G43" s="12"/>
      <c r="H43" s="12"/>
      <c r="I43" s="23"/>
    </row>
    <row r="44" spans="2:9" ht="18.75" x14ac:dyDescent="0.25">
      <c r="B44" s="19"/>
      <c r="C44" s="233" t="s">
        <v>12</v>
      </c>
      <c r="D44" s="234"/>
      <c r="E44" s="234"/>
      <c r="F44" s="234"/>
      <c r="G44" s="234"/>
      <c r="H44" s="235"/>
      <c r="I44" s="23"/>
    </row>
    <row r="45" spans="2:9" ht="30" x14ac:dyDescent="0.25">
      <c r="B45" s="19"/>
      <c r="C45" s="236"/>
      <c r="D45" s="236"/>
      <c r="E45" s="236"/>
      <c r="F45" s="236"/>
      <c r="G45" s="69" t="s">
        <v>14</v>
      </c>
      <c r="H45" s="72" t="s">
        <v>10</v>
      </c>
      <c r="I45" s="23"/>
    </row>
    <row r="46" spans="2:9" ht="15.75" thickBot="1" x14ac:dyDescent="0.3">
      <c r="B46" s="19"/>
      <c r="C46" s="237" t="s">
        <v>27</v>
      </c>
      <c r="D46" s="237"/>
      <c r="E46" s="237"/>
      <c r="F46" s="237"/>
      <c r="G46" s="3"/>
      <c r="H46" s="61">
        <f>$G$46*0.2</f>
        <v>0</v>
      </c>
      <c r="I46" s="23"/>
    </row>
    <row r="47" spans="2:9" ht="18.75" customHeight="1" thickBot="1" x14ac:dyDescent="0.3">
      <c r="B47" s="19"/>
      <c r="C47" s="12"/>
      <c r="D47" s="12"/>
      <c r="E47" s="12"/>
      <c r="F47" s="14" t="s">
        <v>15</v>
      </c>
      <c r="G47" s="240">
        <f>IF($F$11&lt;4,"TIDAK BERKENAAN",$H$46)</f>
        <v>0</v>
      </c>
      <c r="H47" s="241"/>
      <c r="I47" s="23"/>
    </row>
    <row r="48" spans="2:9" ht="15.75" thickBot="1" x14ac:dyDescent="0.3">
      <c r="B48" s="19"/>
      <c r="C48" s="12"/>
      <c r="D48" s="12"/>
      <c r="E48" s="12"/>
      <c r="F48" s="12"/>
      <c r="G48" s="12"/>
      <c r="H48" s="12"/>
      <c r="I48" s="23"/>
    </row>
    <row r="49" spans="2:9" ht="18.75" x14ac:dyDescent="0.25">
      <c r="B49" s="19"/>
      <c r="C49" s="233" t="s">
        <v>16</v>
      </c>
      <c r="D49" s="234"/>
      <c r="E49" s="234"/>
      <c r="F49" s="234"/>
      <c r="G49" s="234"/>
      <c r="H49" s="235"/>
      <c r="I49" s="23"/>
    </row>
    <row r="50" spans="2:9" ht="30" x14ac:dyDescent="0.25">
      <c r="B50" s="19"/>
      <c r="C50" s="236"/>
      <c r="D50" s="236"/>
      <c r="E50" s="236"/>
      <c r="F50" s="236"/>
      <c r="G50" s="6" t="s">
        <v>14</v>
      </c>
      <c r="H50" s="7" t="s">
        <v>10</v>
      </c>
      <c r="I50" s="23"/>
    </row>
    <row r="51" spans="2:9" x14ac:dyDescent="0.25">
      <c r="B51" s="19"/>
      <c r="C51" s="237" t="s">
        <v>76</v>
      </c>
      <c r="D51" s="237"/>
      <c r="E51" s="237"/>
      <c r="F51" s="237"/>
      <c r="G51" s="188">
        <f>'Kompetensi Sosial'!I14</f>
        <v>0</v>
      </c>
      <c r="H51" s="73">
        <f>G51*0.2</f>
        <v>0</v>
      </c>
      <c r="I51" s="23"/>
    </row>
    <row r="52" spans="2:9" x14ac:dyDescent="0.25">
      <c r="B52" s="19"/>
      <c r="C52" s="237" t="s">
        <v>37</v>
      </c>
      <c r="D52" s="237"/>
      <c r="E52" s="237"/>
      <c r="F52" s="237"/>
      <c r="G52" s="71">
        <f>'Kompetensi Sosial'!O14</f>
        <v>0</v>
      </c>
      <c r="H52" s="60">
        <f>$G52*0.2</f>
        <v>0</v>
      </c>
      <c r="I52" s="23"/>
    </row>
    <row r="53" spans="2:9" ht="15.75" thickBot="1" x14ac:dyDescent="0.3">
      <c r="B53" s="19"/>
      <c r="C53" s="237" t="s">
        <v>38</v>
      </c>
      <c r="D53" s="237"/>
      <c r="E53" s="237"/>
      <c r="F53" s="237"/>
      <c r="G53" s="3">
        <f>'Kompetensi Sosial'!U14</f>
        <v>0</v>
      </c>
      <c r="H53" s="61">
        <f>$G53*0.6</f>
        <v>0</v>
      </c>
      <c r="I53" s="23"/>
    </row>
    <row r="54" spans="2:9" ht="18.75" customHeight="1" thickBot="1" x14ac:dyDescent="0.3">
      <c r="B54" s="19"/>
      <c r="C54" s="12"/>
      <c r="D54" s="238" t="s">
        <v>23</v>
      </c>
      <c r="E54" s="238"/>
      <c r="F54" s="239"/>
      <c r="G54" s="240" t="str">
        <f>IF(OR(G51&lt;60,G52&lt;60,G53&lt;60),"GAGAL",SUM($H$51:$H$53))</f>
        <v>GAGAL</v>
      </c>
      <c r="H54" s="241"/>
      <c r="I54" s="23"/>
    </row>
    <row r="55" spans="2:9" ht="16.5" customHeight="1" thickBot="1" x14ac:dyDescent="0.3">
      <c r="B55" s="19"/>
      <c r="C55" s="12"/>
      <c r="D55" s="14"/>
      <c r="E55" s="14"/>
      <c r="F55" s="14"/>
      <c r="G55" s="30"/>
      <c r="H55" s="30"/>
      <c r="I55" s="23"/>
    </row>
    <row r="56" spans="2:9" ht="18.75" customHeight="1" thickBot="1" x14ac:dyDescent="0.3">
      <c r="B56" s="19"/>
      <c r="C56" s="247" t="s">
        <v>30</v>
      </c>
      <c r="D56" s="248"/>
      <c r="E56" s="248"/>
      <c r="F56" s="248"/>
      <c r="G56" s="248"/>
      <c r="H56" s="249"/>
      <c r="I56" s="23"/>
    </row>
    <row r="57" spans="2:9" ht="15" customHeight="1" thickBot="1" x14ac:dyDescent="0.3">
      <c r="B57" s="19"/>
      <c r="C57" s="237" t="s">
        <v>70</v>
      </c>
      <c r="D57" s="237"/>
      <c r="E57" s="237"/>
      <c r="F57" s="237"/>
      <c r="G57" s="231" t="s">
        <v>225</v>
      </c>
      <c r="H57" s="232"/>
      <c r="I57" s="23"/>
    </row>
    <row r="58" spans="2:9" ht="17.25" customHeight="1" thickBot="1" x14ac:dyDescent="0.3">
      <c r="B58" s="19"/>
      <c r="C58" s="33"/>
      <c r="D58" s="34"/>
      <c r="E58" s="31"/>
      <c r="F58" s="31"/>
      <c r="G58" s="32"/>
      <c r="H58" s="32"/>
      <c r="I58" s="23"/>
    </row>
    <row r="59" spans="2:9" ht="18.75" customHeight="1" thickBot="1" x14ac:dyDescent="0.3">
      <c r="B59" s="19"/>
      <c r="C59" s="233" t="s">
        <v>33</v>
      </c>
      <c r="D59" s="234"/>
      <c r="E59" s="234"/>
      <c r="F59" s="234"/>
      <c r="G59" s="243"/>
      <c r="H59" s="244"/>
      <c r="I59" s="23"/>
    </row>
    <row r="60" spans="2:9" ht="18.75" customHeight="1" thickBot="1" x14ac:dyDescent="0.3">
      <c r="B60" s="19"/>
      <c r="C60" s="237" t="s">
        <v>21</v>
      </c>
      <c r="D60" s="237"/>
      <c r="E60" s="237"/>
      <c r="F60" s="242"/>
      <c r="G60" s="245">
        <f>IF($F$11=1,$G$36,IF(1&lt;$F$11&lt;4,SUM($G$36,$G$42),SUM($G$36,$G$42,$G$47)))</f>
        <v>40</v>
      </c>
      <c r="H60" s="246"/>
      <c r="I60" s="23"/>
    </row>
    <row r="61" spans="2:9" ht="18.75" customHeight="1" thickBot="1" x14ac:dyDescent="0.3">
      <c r="B61" s="19"/>
      <c r="C61" s="237" t="s">
        <v>22</v>
      </c>
      <c r="D61" s="237"/>
      <c r="E61" s="237"/>
      <c r="F61" s="242"/>
      <c r="G61" s="231" t="s">
        <v>225</v>
      </c>
      <c r="H61" s="232"/>
      <c r="I61" s="23"/>
    </row>
    <row r="62" spans="2:9" ht="15.75" thickBot="1" x14ac:dyDescent="0.3">
      <c r="B62" s="19"/>
      <c r="C62" s="12"/>
      <c r="D62" s="12"/>
      <c r="E62" s="12"/>
      <c r="F62" s="12"/>
      <c r="G62" s="12"/>
      <c r="H62" s="12"/>
      <c r="I62" s="23"/>
    </row>
    <row r="63" spans="2:9" ht="18.75" x14ac:dyDescent="0.25">
      <c r="B63" s="19"/>
      <c r="C63" s="233" t="s">
        <v>34</v>
      </c>
      <c r="D63" s="234"/>
      <c r="E63" s="234"/>
      <c r="F63" s="234"/>
      <c r="G63" s="234"/>
      <c r="H63" s="235"/>
      <c r="I63" s="23"/>
    </row>
    <row r="64" spans="2:9" x14ac:dyDescent="0.25">
      <c r="B64" s="19"/>
      <c r="C64" s="12"/>
      <c r="D64" s="12"/>
      <c r="E64" s="12"/>
      <c r="F64" s="12"/>
      <c r="G64" s="12"/>
      <c r="H64" s="12"/>
      <c r="I64" s="23"/>
    </row>
    <row r="65" spans="2:9" x14ac:dyDescent="0.25">
      <c r="B65" s="19"/>
      <c r="C65" s="12"/>
      <c r="D65" s="12"/>
      <c r="E65" s="12"/>
      <c r="F65" s="12"/>
      <c r="G65" s="12"/>
      <c r="H65" s="12"/>
      <c r="I65" s="23"/>
    </row>
    <row r="66" spans="2:9" x14ac:dyDescent="0.25">
      <c r="B66" s="19"/>
      <c r="C66" s="12"/>
      <c r="D66" s="12"/>
      <c r="E66" s="12"/>
      <c r="F66" s="12"/>
      <c r="G66" s="12"/>
      <c r="H66" s="12"/>
      <c r="I66" s="23"/>
    </row>
    <row r="67" spans="2:9" x14ac:dyDescent="0.25">
      <c r="B67" s="19"/>
      <c r="C67" s="12"/>
      <c r="D67" s="12"/>
      <c r="E67" s="12"/>
      <c r="F67" s="12"/>
      <c r="G67" s="12"/>
      <c r="H67" s="12"/>
      <c r="I67" s="23"/>
    </row>
    <row r="68" spans="2:9" x14ac:dyDescent="0.25">
      <c r="B68" s="18"/>
      <c r="C68" s="9"/>
      <c r="D68" s="9"/>
      <c r="E68" s="12"/>
      <c r="F68" s="9"/>
      <c r="G68" s="9"/>
      <c r="H68" s="9"/>
      <c r="I68" s="23"/>
    </row>
    <row r="69" spans="2:9" x14ac:dyDescent="0.25">
      <c r="B69" s="19" t="s">
        <v>17</v>
      </c>
      <c r="C69" s="12"/>
      <c r="D69" s="12"/>
      <c r="E69" s="15"/>
      <c r="F69" s="12" t="s">
        <v>20</v>
      </c>
      <c r="G69" s="12"/>
      <c r="H69" s="12"/>
      <c r="I69" s="29"/>
    </row>
    <row r="70" spans="2:9" x14ac:dyDescent="0.25">
      <c r="B70" s="19" t="s">
        <v>18</v>
      </c>
      <c r="C70" s="12"/>
      <c r="D70" s="67"/>
      <c r="E70" s="12"/>
      <c r="F70" s="67" t="s">
        <v>18</v>
      </c>
      <c r="G70" s="67"/>
      <c r="H70" s="67"/>
      <c r="I70" s="36"/>
    </row>
    <row r="71" spans="2:9" x14ac:dyDescent="0.25">
      <c r="B71" s="19" t="s">
        <v>19</v>
      </c>
      <c r="C71" s="12"/>
      <c r="D71" s="67"/>
      <c r="E71" s="12"/>
      <c r="F71" s="67" t="s">
        <v>19</v>
      </c>
      <c r="G71" s="67"/>
      <c r="H71" s="67"/>
      <c r="I71" s="36"/>
    </row>
    <row r="72" spans="2:9" x14ac:dyDescent="0.25">
      <c r="B72" s="19"/>
      <c r="C72" s="12"/>
      <c r="D72" s="12"/>
      <c r="E72" s="12"/>
      <c r="F72" s="12"/>
      <c r="G72" s="12"/>
      <c r="H72" s="12"/>
      <c r="I72" s="23"/>
    </row>
    <row r="73" spans="2:9" x14ac:dyDescent="0.25">
      <c r="B73" s="19"/>
      <c r="C73" s="12"/>
      <c r="D73" s="12"/>
      <c r="E73" s="12"/>
      <c r="F73" s="12"/>
      <c r="G73" s="12"/>
      <c r="H73" s="12"/>
      <c r="I73" s="23"/>
    </row>
    <row r="74" spans="2:9" x14ac:dyDescent="0.25">
      <c r="B74" s="19"/>
      <c r="C74" s="12"/>
      <c r="D74" s="12"/>
      <c r="E74" s="12"/>
      <c r="F74" s="12"/>
      <c r="G74" s="12"/>
      <c r="H74" s="12"/>
      <c r="I74" s="23"/>
    </row>
    <row r="75" spans="2:9" x14ac:dyDescent="0.25">
      <c r="B75" s="19"/>
      <c r="C75" s="12"/>
      <c r="D75" s="12"/>
      <c r="E75" s="12"/>
      <c r="F75" s="12"/>
      <c r="G75" s="12"/>
      <c r="H75" s="12"/>
      <c r="I75" s="23"/>
    </row>
    <row r="76" spans="2:9" x14ac:dyDescent="0.25">
      <c r="B76" s="19"/>
      <c r="C76" s="12"/>
      <c r="D76" s="12"/>
      <c r="E76" s="12"/>
      <c r="F76" s="12"/>
      <c r="G76" s="12"/>
      <c r="H76" s="12"/>
      <c r="I76" s="23"/>
    </row>
    <row r="77" spans="2:9" x14ac:dyDescent="0.25">
      <c r="B77" s="18"/>
      <c r="C77" s="9"/>
      <c r="D77" s="9"/>
      <c r="E77" s="15"/>
      <c r="F77" s="12"/>
      <c r="G77" s="12"/>
      <c r="H77" s="12"/>
      <c r="I77" s="23"/>
    </row>
    <row r="78" spans="2:9" x14ac:dyDescent="0.25">
      <c r="B78" s="19" t="s">
        <v>25</v>
      </c>
      <c r="C78" s="12"/>
      <c r="D78" s="12"/>
      <c r="E78" s="12"/>
      <c r="F78" s="12"/>
      <c r="G78" s="12"/>
      <c r="H78" s="12"/>
      <c r="I78" s="23"/>
    </row>
    <row r="79" spans="2:9" x14ac:dyDescent="0.25">
      <c r="B79" s="19" t="s">
        <v>18</v>
      </c>
      <c r="C79" s="12"/>
      <c r="D79" s="67"/>
      <c r="E79" s="12"/>
      <c r="F79" s="12"/>
      <c r="G79" s="12"/>
      <c r="H79" s="12"/>
      <c r="I79" s="23"/>
    </row>
    <row r="80" spans="2:9" x14ac:dyDescent="0.25">
      <c r="B80" s="19" t="s">
        <v>19</v>
      </c>
      <c r="C80" s="12"/>
      <c r="D80" s="67"/>
      <c r="E80" s="12"/>
      <c r="F80" s="12"/>
      <c r="G80" s="12"/>
      <c r="H80" s="12"/>
      <c r="I80" s="23"/>
    </row>
    <row r="81" spans="2:9" ht="15.75" thickBot="1" x14ac:dyDescent="0.3">
      <c r="B81" s="25"/>
      <c r="C81" s="26"/>
      <c r="D81" s="26"/>
      <c r="E81" s="26"/>
      <c r="F81" s="26"/>
      <c r="G81" s="26"/>
      <c r="H81" s="26"/>
      <c r="I81" s="27"/>
    </row>
    <row r="82" spans="2:9" ht="15.75" thickTop="1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</sheetData>
  <sheetProtection algorithmName="SHA-512" hashValue="KgBQnTmgF0NQJ6klBBL5fL5/T3UpYdhH4QBuVPQFJ2fZ6u5GWKihfF2PfuzjgUo90F4FZnTYYbC0oIUWXM1e8A==" saltValue="LLIsAwiDBD/ed3lu2WSNvg==" spinCount="100000" sheet="1" formatCells="0" formatRows="0" insertRows="0" deleteRows="0" selectLockedCells="1"/>
  <mergeCells count="63">
    <mergeCell ref="D15:F15"/>
    <mergeCell ref="C2:H2"/>
    <mergeCell ref="F3:H3"/>
    <mergeCell ref="F4:H4"/>
    <mergeCell ref="F5:H5"/>
    <mergeCell ref="F6:H6"/>
    <mergeCell ref="F7:H7"/>
    <mergeCell ref="F8:H8"/>
    <mergeCell ref="F9:H9"/>
    <mergeCell ref="F10:H10"/>
    <mergeCell ref="C13:H13"/>
    <mergeCell ref="D14:F14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36:F36"/>
    <mergeCell ref="G36:H36"/>
    <mergeCell ref="D28:F28"/>
    <mergeCell ref="D29:F29"/>
    <mergeCell ref="D30:F30"/>
    <mergeCell ref="D31:F31"/>
    <mergeCell ref="O31:P31"/>
    <mergeCell ref="D32:F32"/>
    <mergeCell ref="D33:F33"/>
    <mergeCell ref="D34:F34"/>
    <mergeCell ref="D35:F35"/>
    <mergeCell ref="K31:L31"/>
    <mergeCell ref="M31:N31"/>
    <mergeCell ref="C38:H38"/>
    <mergeCell ref="C39:F39"/>
    <mergeCell ref="C40:F40"/>
    <mergeCell ref="C41:F41"/>
    <mergeCell ref="D42:F42"/>
    <mergeCell ref="G42:H42"/>
    <mergeCell ref="C56:H56"/>
    <mergeCell ref="C44:H44"/>
    <mergeCell ref="C45:F45"/>
    <mergeCell ref="C46:F46"/>
    <mergeCell ref="G47:H47"/>
    <mergeCell ref="C49:H49"/>
    <mergeCell ref="C50:F50"/>
    <mergeCell ref="C51:F51"/>
    <mergeCell ref="C52:F52"/>
    <mergeCell ref="C53:F53"/>
    <mergeCell ref="D54:F54"/>
    <mergeCell ref="G54:H54"/>
    <mergeCell ref="C63:H63"/>
    <mergeCell ref="C57:F57"/>
    <mergeCell ref="G57:H57"/>
    <mergeCell ref="C59:H59"/>
    <mergeCell ref="C60:F60"/>
    <mergeCell ref="G60:H60"/>
    <mergeCell ref="C61:F61"/>
    <mergeCell ref="G61:H61"/>
  </mergeCells>
  <conditionalFormatting sqref="G15:H34">
    <cfRule type="cellIs" dxfId="35" priority="5" operator="lessThan">
      <formula>59.5</formula>
    </cfRule>
  </conditionalFormatting>
  <conditionalFormatting sqref="G40:G41">
    <cfRule type="cellIs" dxfId="34" priority="4" operator="lessThan">
      <formula>60</formula>
    </cfRule>
  </conditionalFormatting>
  <conditionalFormatting sqref="G46">
    <cfRule type="cellIs" dxfId="33" priority="3" operator="lessThan">
      <formula>59</formula>
    </cfRule>
  </conditionalFormatting>
  <conditionalFormatting sqref="G51:G53">
    <cfRule type="cellIs" dxfId="32" priority="2" operator="lessThan">
      <formula>59.5</formula>
    </cfRule>
  </conditionalFormatting>
  <conditionalFormatting sqref="G60:H60">
    <cfRule type="cellIs" dxfId="31" priority="1" operator="lessThan">
      <formula>59</formula>
    </cfRule>
  </conditionalFormatting>
  <dataValidations count="4">
    <dataValidation type="list" allowBlank="1" showInputMessage="1" showErrorMessage="1" sqref="G61:H61" xr:uid="{6226A0C4-DA83-4D44-A0C2-F1ADC29945DA}">
      <formula1>"SILA PILIH, TERAMPIL, BELUM TERAMPIL"</formula1>
    </dataValidation>
    <dataValidation type="decimal" allowBlank="1" showInputMessage="1" showErrorMessage="1" promptTitle="Masukkan markah sebenar" prompt="Sila masukkan markah sebenar/asal perantis" sqref="G15:H34" xr:uid="{B348F53F-6FC8-45B1-A4CE-5B866F1CACF4}">
      <formula1>0</formula1>
      <formula2>100</formula2>
    </dataValidation>
    <dataValidation type="list" allowBlank="1" showInputMessage="1" showErrorMessage="1" sqref="A2" xr:uid="{92E62A7E-39D5-47F7-A633-D81EAC385E4B}">
      <formula1>"LAMA,BARU"</formula1>
    </dataValidation>
    <dataValidation type="list" allowBlank="1" showInputMessage="1" showErrorMessage="1" sqref="G57:H57" xr:uid="{AA83F7D2-6116-4526-A751-C3A0CA39E0AA}">
      <formula1>"SILA PILIH,LENGKAP,TIDAK LENGKAP"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89" fitToHeight="2" orientation="portrait" r:id="rId1"/>
  <headerFooter>
    <oddFooter>Page &amp;P of &amp;N</oddFooter>
  </headerFooter>
  <rowBreaks count="1" manualBreakCount="1">
    <brk id="36" min="1" max="8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ADF09-23AF-4B81-80BB-B454A4B8B8B5}">
  <dimension ref="A1:P84"/>
  <sheetViews>
    <sheetView topLeftCell="A28" zoomScale="120" zoomScaleNormal="120" workbookViewId="0">
      <selection activeCell="G40" sqref="G40"/>
    </sheetView>
  </sheetViews>
  <sheetFormatPr defaultRowHeight="15" x14ac:dyDescent="0.25"/>
  <cols>
    <col min="1" max="1" width="3.85546875" style="4" customWidth="1"/>
    <col min="2" max="2" width="5" style="4" customWidth="1"/>
    <col min="3" max="3" width="3" style="4" bestFit="1" customWidth="1"/>
    <col min="4" max="4" width="31.140625" style="4" customWidth="1"/>
    <col min="5" max="5" width="1.7109375" style="4" customWidth="1"/>
    <col min="6" max="6" width="14.85546875" style="4" customWidth="1"/>
    <col min="7" max="7" width="10.7109375" style="4" customWidth="1"/>
    <col min="8" max="8" width="11.5703125" style="4" bestFit="1" customWidth="1"/>
    <col min="9" max="9" width="5.140625" style="4" customWidth="1"/>
    <col min="10" max="16384" width="9.140625" style="4"/>
  </cols>
  <sheetData>
    <row r="1" spans="1:14" ht="15.75" thickTop="1" x14ac:dyDescent="0.25">
      <c r="B1" s="21"/>
      <c r="C1" s="22"/>
      <c r="D1" s="22"/>
      <c r="E1" s="22"/>
      <c r="F1" s="22"/>
      <c r="G1" s="22"/>
      <c r="H1" s="22"/>
      <c r="I1" s="17" t="s">
        <v>71</v>
      </c>
    </row>
    <row r="2" spans="1:14" ht="18.75" customHeight="1" x14ac:dyDescent="0.35">
      <c r="A2" s="85"/>
      <c r="B2" s="19"/>
      <c r="C2" s="259" t="s">
        <v>13</v>
      </c>
      <c r="D2" s="259"/>
      <c r="E2" s="259"/>
      <c r="F2" s="259"/>
      <c r="G2" s="259"/>
      <c r="H2" s="259"/>
      <c r="I2" s="23"/>
    </row>
    <row r="3" spans="1:14" ht="23.25" customHeight="1" x14ac:dyDescent="0.25">
      <c r="B3" s="19"/>
      <c r="C3" s="85">
        <v>1</v>
      </c>
      <c r="D3" s="11" t="s">
        <v>0</v>
      </c>
      <c r="E3" s="12" t="s">
        <v>2</v>
      </c>
      <c r="F3" s="267" t="str">
        <f>IF('Kompetensi Sosial'!D15="","",'Kompetensi Sosial'!$D$15)</f>
        <v>NUR FATIN MUDZALIFAH BINTI MOHTAR</v>
      </c>
      <c r="G3" s="268"/>
      <c r="H3" s="268"/>
      <c r="I3" s="23"/>
    </row>
    <row r="4" spans="1:14" ht="15" customHeight="1" x14ac:dyDescent="0.25">
      <c r="B4" s="19"/>
      <c r="C4" s="85">
        <v>2</v>
      </c>
      <c r="D4" s="11" t="s">
        <v>3</v>
      </c>
      <c r="E4" s="12" t="s">
        <v>2</v>
      </c>
      <c r="F4" s="255" t="str">
        <f>IF('Kompetensi Sosial'!$C$15="","",'Kompetensi Sosial'!$C$15)</f>
        <v>950328-02-5180</v>
      </c>
      <c r="G4" s="255"/>
      <c r="H4" s="255"/>
      <c r="I4" s="23"/>
      <c r="J4" s="1"/>
      <c r="K4" s="1"/>
      <c r="L4" s="1"/>
      <c r="M4" s="1"/>
      <c r="N4" s="1"/>
    </row>
    <row r="5" spans="1:14" ht="22.5" customHeight="1" x14ac:dyDescent="0.25">
      <c r="B5" s="19"/>
      <c r="C5" s="85">
        <v>3</v>
      </c>
      <c r="D5" s="11" t="s">
        <v>4</v>
      </c>
      <c r="E5" s="12" t="s">
        <v>2</v>
      </c>
      <c r="F5" s="256" t="str">
        <f>IF('Kompetensi Sosial'!E3="","",'Kompetensi Sosial'!$E$3&amp;" &amp; "&amp;'Kompetensi Sosial'!$K$3)</f>
        <v>PD0001 &amp; PAWS ACADEMY</v>
      </c>
      <c r="G5" s="256"/>
      <c r="H5" s="256"/>
      <c r="I5" s="23"/>
      <c r="J5" s="1"/>
      <c r="K5" s="1"/>
      <c r="L5" s="1"/>
      <c r="M5" s="1"/>
      <c r="N5" s="1"/>
    </row>
    <row r="6" spans="1:14" ht="22.5" customHeight="1" x14ac:dyDescent="0.25">
      <c r="B6" s="19"/>
      <c r="C6" s="85">
        <v>4</v>
      </c>
      <c r="D6" s="11" t="s">
        <v>5</v>
      </c>
      <c r="E6" s="12" t="s">
        <v>2</v>
      </c>
      <c r="F6" s="256" t="str">
        <f>IF('Kompetensi Sosial'!E4="","",'Kompetensi Sosial'!$E$4&amp;" &amp; "&amp;'Kompetensi Sosial'!$K$4)</f>
        <v>SD0001 &amp; PAWS INC</v>
      </c>
      <c r="G6" s="256"/>
      <c r="H6" s="256"/>
      <c r="I6" s="23"/>
      <c r="J6" s="1"/>
      <c r="K6" s="1"/>
      <c r="L6" s="1"/>
      <c r="M6" s="1"/>
      <c r="N6" s="1"/>
    </row>
    <row r="7" spans="1:14" ht="15" customHeight="1" x14ac:dyDescent="0.25">
      <c r="B7" s="19"/>
      <c r="C7" s="85">
        <v>5</v>
      </c>
      <c r="D7" s="11" t="s">
        <v>223</v>
      </c>
      <c r="E7" s="12" t="s">
        <v>2</v>
      </c>
      <c r="F7" s="257" t="str">
        <f>IF('Kompetensi Sosial'!E5="","",'Kompetensi Sosial'!$E$5)</f>
        <v/>
      </c>
      <c r="G7" s="257"/>
      <c r="H7" s="257"/>
      <c r="I7" s="23"/>
    </row>
    <row r="8" spans="1:14" ht="22.5" customHeight="1" x14ac:dyDescent="0.25">
      <c r="B8" s="19"/>
      <c r="C8" s="85">
        <v>6</v>
      </c>
      <c r="D8" s="11" t="s">
        <v>224</v>
      </c>
      <c r="E8" s="12"/>
      <c r="F8" s="257" t="str">
        <f>IF('Kompetensi Sosial'!K5="","",'Kompetensi Sosial'!$K$5)</f>
        <v/>
      </c>
      <c r="G8" s="257"/>
      <c r="H8" s="257"/>
      <c r="I8" s="23"/>
    </row>
    <row r="9" spans="1:14" ht="15" customHeight="1" x14ac:dyDescent="0.25">
      <c r="B9" s="19"/>
      <c r="C9" s="85">
        <v>7</v>
      </c>
      <c r="D9" s="11" t="s">
        <v>69</v>
      </c>
      <c r="E9" s="12" t="s">
        <v>2</v>
      </c>
      <c r="F9" s="263" t="str">
        <f>IF('Kompetensi Sosial'!U3="","",'Kompetensi Sosial'!$U$3)</f>
        <v/>
      </c>
      <c r="G9" s="264"/>
      <c r="H9" s="264"/>
      <c r="I9" s="23"/>
    </row>
    <row r="10" spans="1:14" ht="15" customHeight="1" x14ac:dyDescent="0.25">
      <c r="B10" s="19"/>
      <c r="C10" s="85">
        <v>8</v>
      </c>
      <c r="D10" s="11" t="s">
        <v>68</v>
      </c>
      <c r="E10" s="56" t="s">
        <v>2</v>
      </c>
      <c r="F10" s="263" t="str">
        <f>IF('Kompetensi Sosial'!U4="","",'Kompetensi Sosial'!$U$4)</f>
        <v/>
      </c>
      <c r="G10" s="263"/>
      <c r="H10" s="263"/>
      <c r="I10" s="23"/>
    </row>
    <row r="11" spans="1:14" ht="15" customHeight="1" x14ac:dyDescent="0.25">
      <c r="B11" s="19"/>
      <c r="C11" s="85">
        <v>9</v>
      </c>
      <c r="D11" s="11" t="s">
        <v>6</v>
      </c>
      <c r="E11" s="16" t="s">
        <v>2</v>
      </c>
      <c r="F11" s="180" t="str">
        <f>'Kompetensi Sosial'!$U$5</f>
        <v>DLKM</v>
      </c>
      <c r="G11" s="24"/>
      <c r="H11" s="24"/>
      <c r="I11" s="23"/>
    </row>
    <row r="12" spans="1:14" ht="15.75" thickBot="1" x14ac:dyDescent="0.3">
      <c r="B12" s="19"/>
      <c r="C12" s="85"/>
      <c r="D12" s="12"/>
      <c r="E12" s="12"/>
      <c r="F12" s="12"/>
      <c r="G12" s="12"/>
      <c r="H12" s="12"/>
      <c r="I12" s="23"/>
    </row>
    <row r="13" spans="1:14" ht="18.75" x14ac:dyDescent="0.25">
      <c r="B13" s="19"/>
      <c r="C13" s="233" t="s">
        <v>26</v>
      </c>
      <c r="D13" s="234"/>
      <c r="E13" s="234"/>
      <c r="F13" s="234"/>
      <c r="G13" s="234"/>
      <c r="H13" s="235"/>
      <c r="I13" s="23"/>
    </row>
    <row r="14" spans="1:14" ht="31.5" customHeight="1" x14ac:dyDescent="0.25">
      <c r="B14" s="19"/>
      <c r="C14" s="20" t="s">
        <v>8</v>
      </c>
      <c r="D14" s="260" t="s">
        <v>1</v>
      </c>
      <c r="E14" s="261"/>
      <c r="F14" s="262"/>
      <c r="G14" s="35" t="s">
        <v>31</v>
      </c>
      <c r="H14" s="35" t="s">
        <v>32</v>
      </c>
      <c r="I14" s="23"/>
    </row>
    <row r="15" spans="1:14" ht="24" customHeight="1" x14ac:dyDescent="0.25">
      <c r="B15" s="19"/>
      <c r="C15" s="72">
        <v>1</v>
      </c>
      <c r="D15" s="250"/>
      <c r="E15" s="251"/>
      <c r="F15" s="252"/>
      <c r="G15" s="71">
        <v>100</v>
      </c>
      <c r="H15" s="71">
        <v>100</v>
      </c>
      <c r="I15" s="23"/>
    </row>
    <row r="16" spans="1:14" ht="24" customHeight="1" x14ac:dyDescent="0.25">
      <c r="B16" s="19"/>
      <c r="C16" s="72">
        <v>2</v>
      </c>
      <c r="D16" s="250"/>
      <c r="E16" s="251"/>
      <c r="F16" s="252"/>
      <c r="G16" s="71"/>
      <c r="H16" s="71"/>
      <c r="I16" s="23"/>
    </row>
    <row r="17" spans="2:16" ht="24" customHeight="1" x14ac:dyDescent="0.25">
      <c r="B17" s="19"/>
      <c r="C17" s="72">
        <v>3</v>
      </c>
      <c r="D17" s="250"/>
      <c r="E17" s="251"/>
      <c r="F17" s="252"/>
      <c r="G17" s="71"/>
      <c r="H17" s="71"/>
      <c r="I17" s="23"/>
    </row>
    <row r="18" spans="2:16" ht="24" customHeight="1" x14ac:dyDescent="0.25">
      <c r="B18" s="19"/>
      <c r="C18" s="72">
        <v>4</v>
      </c>
      <c r="D18" s="250"/>
      <c r="E18" s="251"/>
      <c r="F18" s="252"/>
      <c r="G18" s="71"/>
      <c r="H18" s="71"/>
      <c r="I18" s="23"/>
    </row>
    <row r="19" spans="2:16" ht="24" customHeight="1" x14ac:dyDescent="0.25">
      <c r="B19" s="19"/>
      <c r="C19" s="72">
        <v>5</v>
      </c>
      <c r="D19" s="250"/>
      <c r="E19" s="251"/>
      <c r="F19" s="252"/>
      <c r="G19" s="71"/>
      <c r="H19" s="71"/>
      <c r="I19" s="23"/>
    </row>
    <row r="20" spans="2:16" ht="24" customHeight="1" x14ac:dyDescent="0.25">
      <c r="B20" s="19"/>
      <c r="C20" s="72">
        <v>6</v>
      </c>
      <c r="D20" s="250"/>
      <c r="E20" s="251"/>
      <c r="F20" s="252"/>
      <c r="G20" s="71"/>
      <c r="H20" s="71"/>
      <c r="I20" s="23"/>
    </row>
    <row r="21" spans="2:16" ht="24" customHeight="1" x14ac:dyDescent="0.25">
      <c r="B21" s="19"/>
      <c r="C21" s="72">
        <v>7</v>
      </c>
      <c r="D21" s="250"/>
      <c r="E21" s="251"/>
      <c r="F21" s="252"/>
      <c r="G21" s="71"/>
      <c r="H21" s="71"/>
      <c r="I21" s="23"/>
    </row>
    <row r="22" spans="2:16" ht="24" customHeight="1" x14ac:dyDescent="0.25">
      <c r="B22" s="19"/>
      <c r="C22" s="72">
        <v>8</v>
      </c>
      <c r="D22" s="250"/>
      <c r="E22" s="251"/>
      <c r="F22" s="252"/>
      <c r="G22" s="71"/>
      <c r="H22" s="71"/>
      <c r="I22" s="23"/>
    </row>
    <row r="23" spans="2:16" ht="24" customHeight="1" x14ac:dyDescent="0.25">
      <c r="B23" s="19"/>
      <c r="C23" s="72">
        <v>9</v>
      </c>
      <c r="D23" s="250"/>
      <c r="E23" s="251"/>
      <c r="F23" s="252"/>
      <c r="G23" s="71"/>
      <c r="H23" s="71"/>
      <c r="I23" s="23"/>
    </row>
    <row r="24" spans="2:16" ht="24" customHeight="1" x14ac:dyDescent="0.25">
      <c r="B24" s="19"/>
      <c r="C24" s="72">
        <v>10</v>
      </c>
      <c r="D24" s="250"/>
      <c r="E24" s="251"/>
      <c r="F24" s="252"/>
      <c r="G24" s="71"/>
      <c r="H24" s="71"/>
      <c r="I24" s="23"/>
    </row>
    <row r="25" spans="2:16" ht="24" customHeight="1" x14ac:dyDescent="0.25">
      <c r="B25" s="19"/>
      <c r="C25" s="72">
        <v>11</v>
      </c>
      <c r="D25" s="250"/>
      <c r="E25" s="251"/>
      <c r="F25" s="252"/>
      <c r="G25" s="71"/>
      <c r="H25" s="71"/>
      <c r="I25" s="23"/>
    </row>
    <row r="26" spans="2:16" ht="24" customHeight="1" x14ac:dyDescent="0.25">
      <c r="B26" s="19"/>
      <c r="C26" s="72">
        <v>12</v>
      </c>
      <c r="D26" s="250"/>
      <c r="E26" s="251"/>
      <c r="F26" s="252"/>
      <c r="G26" s="71"/>
      <c r="H26" s="71"/>
      <c r="I26" s="23"/>
    </row>
    <row r="27" spans="2:16" ht="24" customHeight="1" x14ac:dyDescent="0.25">
      <c r="B27" s="19"/>
      <c r="C27" s="72">
        <v>13</v>
      </c>
      <c r="D27" s="250"/>
      <c r="E27" s="251"/>
      <c r="F27" s="252"/>
      <c r="G27" s="71"/>
      <c r="H27" s="71"/>
      <c r="I27" s="23"/>
    </row>
    <row r="28" spans="2:16" ht="24" customHeight="1" x14ac:dyDescent="0.25">
      <c r="B28" s="19"/>
      <c r="C28" s="72">
        <v>14</v>
      </c>
      <c r="D28" s="250"/>
      <c r="E28" s="251"/>
      <c r="F28" s="252"/>
      <c r="G28" s="71"/>
      <c r="H28" s="71"/>
      <c r="I28" s="23"/>
    </row>
    <row r="29" spans="2:16" ht="24" customHeight="1" x14ac:dyDescent="0.25">
      <c r="B29" s="19"/>
      <c r="C29" s="72">
        <v>15</v>
      </c>
      <c r="D29" s="250"/>
      <c r="E29" s="251"/>
      <c r="F29" s="252"/>
      <c r="G29" s="71"/>
      <c r="H29" s="71"/>
      <c r="I29" s="23"/>
    </row>
    <row r="30" spans="2:16" ht="24" customHeight="1" x14ac:dyDescent="0.25">
      <c r="B30" s="19"/>
      <c r="C30" s="72">
        <v>16</v>
      </c>
      <c r="D30" s="250"/>
      <c r="E30" s="251"/>
      <c r="F30" s="252"/>
      <c r="G30" s="71"/>
      <c r="H30" s="71"/>
      <c r="I30" s="23"/>
    </row>
    <row r="31" spans="2:16" ht="24" customHeight="1" x14ac:dyDescent="0.25">
      <c r="B31" s="19"/>
      <c r="C31" s="72">
        <v>17</v>
      </c>
      <c r="D31" s="250"/>
      <c r="E31" s="251"/>
      <c r="F31" s="252"/>
      <c r="G31" s="71"/>
      <c r="H31" s="71"/>
      <c r="I31" s="23"/>
      <c r="K31" s="230"/>
      <c r="L31" s="230"/>
      <c r="M31" s="230"/>
      <c r="N31" s="230"/>
      <c r="O31" s="230"/>
      <c r="P31" s="230"/>
    </row>
    <row r="32" spans="2:16" ht="24" customHeight="1" x14ac:dyDescent="0.25">
      <c r="B32" s="19"/>
      <c r="C32" s="72">
        <v>18</v>
      </c>
      <c r="D32" s="250"/>
      <c r="E32" s="251"/>
      <c r="F32" s="252"/>
      <c r="G32" s="71"/>
      <c r="H32" s="71"/>
      <c r="I32" s="23"/>
      <c r="N32" s="56"/>
      <c r="O32" s="56"/>
      <c r="P32" s="56"/>
    </row>
    <row r="33" spans="2:9" ht="24" customHeight="1" x14ac:dyDescent="0.25">
      <c r="B33" s="19"/>
      <c r="C33" s="72">
        <v>19</v>
      </c>
      <c r="D33" s="250"/>
      <c r="E33" s="251"/>
      <c r="F33" s="252"/>
      <c r="G33" s="71"/>
      <c r="H33" s="71"/>
      <c r="I33" s="23"/>
    </row>
    <row r="34" spans="2:9" ht="24" customHeight="1" x14ac:dyDescent="0.25">
      <c r="B34" s="19"/>
      <c r="C34" s="72">
        <v>20</v>
      </c>
      <c r="D34" s="250"/>
      <c r="E34" s="251"/>
      <c r="F34" s="252"/>
      <c r="G34" s="71"/>
      <c r="H34" s="71"/>
      <c r="I34" s="23"/>
    </row>
    <row r="35" spans="2:9" ht="18.75" customHeight="1" thickBot="1" x14ac:dyDescent="0.3">
      <c r="B35" s="19"/>
      <c r="C35" s="12"/>
      <c r="D35" s="238" t="s">
        <v>7</v>
      </c>
      <c r="E35" s="238"/>
      <c r="F35" s="258"/>
      <c r="G35" s="59">
        <f>IF($F$11=1,(SUM(G$15:G$34)/COUNTA(G$15:G$34))*0.3,IF(OR($F$11=2,$F$11=3),(SUM(G$15:G$34)/COUNTA(G$15:G$34))*0.2,(SUM(G$15:G$34)/COUNTA(G$15:G$34))*0.1))</f>
        <v>10</v>
      </c>
      <c r="H35" s="59">
        <f>IF($F$11=1,(SUM(H$15:H$34)/COUNTA(H$15:H$34))*0.7,IF(OR($F$11=2,$F$11=3),(SUM(H$15:H$34)/COUNTA(H$15:H$34))*0.4,(SUM(H$15:H$34)/COUNTA(H$15:H$34))*0.3))</f>
        <v>30</v>
      </c>
      <c r="I35" s="23"/>
    </row>
    <row r="36" spans="2:9" ht="18.75" customHeight="1" thickBot="1" x14ac:dyDescent="0.3">
      <c r="B36" s="25"/>
      <c r="C36" s="26"/>
      <c r="D36" s="253" t="s">
        <v>11</v>
      </c>
      <c r="E36" s="253"/>
      <c r="F36" s="254"/>
      <c r="G36" s="265">
        <f>SUM($G$35:$H$35)</f>
        <v>40</v>
      </c>
      <c r="H36" s="266"/>
      <c r="I36" s="27"/>
    </row>
    <row r="37" spans="2:9" ht="16.5" thickTop="1" thickBot="1" x14ac:dyDescent="0.3">
      <c r="B37" s="21"/>
      <c r="C37" s="22"/>
      <c r="D37" s="22"/>
      <c r="E37" s="22"/>
      <c r="F37" s="22"/>
      <c r="G37" s="22"/>
      <c r="H37" s="22"/>
      <c r="I37" s="28"/>
    </row>
    <row r="38" spans="2:9" ht="18.75" x14ac:dyDescent="0.25">
      <c r="B38" s="19"/>
      <c r="C38" s="233" t="s">
        <v>9</v>
      </c>
      <c r="D38" s="234"/>
      <c r="E38" s="234"/>
      <c r="F38" s="234"/>
      <c r="G38" s="234"/>
      <c r="H38" s="235"/>
      <c r="I38" s="23"/>
    </row>
    <row r="39" spans="2:9" ht="30" x14ac:dyDescent="0.25">
      <c r="B39" s="19"/>
      <c r="C39" s="236"/>
      <c r="D39" s="236"/>
      <c r="E39" s="236"/>
      <c r="F39" s="236"/>
      <c r="G39" s="6" t="s">
        <v>14</v>
      </c>
      <c r="H39" s="7" t="s">
        <v>10</v>
      </c>
      <c r="I39" s="23"/>
    </row>
    <row r="40" spans="2:9" x14ac:dyDescent="0.25">
      <c r="B40" s="19"/>
      <c r="C40" s="237" t="s">
        <v>35</v>
      </c>
      <c r="D40" s="237"/>
      <c r="E40" s="237"/>
      <c r="F40" s="237"/>
      <c r="G40" s="71"/>
      <c r="H40" s="60">
        <f>$G40*0.1</f>
        <v>0</v>
      </c>
      <c r="I40" s="23"/>
    </row>
    <row r="41" spans="2:9" ht="15.75" thickBot="1" x14ac:dyDescent="0.3">
      <c r="B41" s="19"/>
      <c r="C41" s="237" t="s">
        <v>36</v>
      </c>
      <c r="D41" s="237"/>
      <c r="E41" s="237"/>
      <c r="F41" s="237"/>
      <c r="G41" s="3"/>
      <c r="H41" s="61">
        <f>$G41*0.3</f>
        <v>0</v>
      </c>
      <c r="I41" s="23"/>
    </row>
    <row r="42" spans="2:9" ht="18.75" customHeight="1" thickBot="1" x14ac:dyDescent="0.3">
      <c r="B42" s="19"/>
      <c r="C42" s="12"/>
      <c r="D42" s="238" t="s">
        <v>24</v>
      </c>
      <c r="E42" s="238"/>
      <c r="F42" s="239"/>
      <c r="G42" s="240">
        <f>IF($F$11=1,"TIDAK BERKENAAN",SUM($H$40:$H$41))</f>
        <v>0</v>
      </c>
      <c r="H42" s="241"/>
      <c r="I42" s="23"/>
    </row>
    <row r="43" spans="2:9" ht="15.75" thickBot="1" x14ac:dyDescent="0.3">
      <c r="B43" s="19"/>
      <c r="C43" s="12"/>
      <c r="D43" s="12"/>
      <c r="E43" s="12"/>
      <c r="F43" s="12"/>
      <c r="G43" s="12"/>
      <c r="H43" s="12"/>
      <c r="I43" s="23"/>
    </row>
    <row r="44" spans="2:9" ht="18.75" x14ac:dyDescent="0.25">
      <c r="B44" s="19"/>
      <c r="C44" s="233" t="s">
        <v>12</v>
      </c>
      <c r="D44" s="234"/>
      <c r="E44" s="234"/>
      <c r="F44" s="234"/>
      <c r="G44" s="234"/>
      <c r="H44" s="235"/>
      <c r="I44" s="23"/>
    </row>
    <row r="45" spans="2:9" ht="30" x14ac:dyDescent="0.25">
      <c r="B45" s="19"/>
      <c r="C45" s="236"/>
      <c r="D45" s="236"/>
      <c r="E45" s="236"/>
      <c r="F45" s="236"/>
      <c r="G45" s="69" t="s">
        <v>14</v>
      </c>
      <c r="H45" s="72" t="s">
        <v>10</v>
      </c>
      <c r="I45" s="23"/>
    </row>
    <row r="46" spans="2:9" ht="15.75" thickBot="1" x14ac:dyDescent="0.3">
      <c r="B46" s="19"/>
      <c r="C46" s="237" t="s">
        <v>27</v>
      </c>
      <c r="D46" s="237"/>
      <c r="E46" s="237"/>
      <c r="F46" s="237"/>
      <c r="G46" s="3"/>
      <c r="H46" s="61">
        <f>$G$46*0.2</f>
        <v>0</v>
      </c>
      <c r="I46" s="23"/>
    </row>
    <row r="47" spans="2:9" ht="18.75" customHeight="1" thickBot="1" x14ac:dyDescent="0.3">
      <c r="B47" s="19"/>
      <c r="C47" s="12"/>
      <c r="D47" s="12"/>
      <c r="E47" s="12"/>
      <c r="F47" s="14" t="s">
        <v>15</v>
      </c>
      <c r="G47" s="240">
        <f>IF($F$11&lt;4,"TIDAK BERKENAAN",$H$46)</f>
        <v>0</v>
      </c>
      <c r="H47" s="241"/>
      <c r="I47" s="23"/>
    </row>
    <row r="48" spans="2:9" ht="15.75" thickBot="1" x14ac:dyDescent="0.3">
      <c r="B48" s="19"/>
      <c r="C48" s="12"/>
      <c r="D48" s="12"/>
      <c r="E48" s="12"/>
      <c r="F48" s="12"/>
      <c r="G48" s="12"/>
      <c r="H48" s="12"/>
      <c r="I48" s="23"/>
    </row>
    <row r="49" spans="2:9" ht="18.75" x14ac:dyDescent="0.25">
      <c r="B49" s="19"/>
      <c r="C49" s="233" t="s">
        <v>16</v>
      </c>
      <c r="D49" s="234"/>
      <c r="E49" s="234"/>
      <c r="F49" s="234"/>
      <c r="G49" s="234"/>
      <c r="H49" s="235"/>
      <c r="I49" s="23"/>
    </row>
    <row r="50" spans="2:9" ht="30" x14ac:dyDescent="0.25">
      <c r="B50" s="19"/>
      <c r="C50" s="236"/>
      <c r="D50" s="236"/>
      <c r="E50" s="236"/>
      <c r="F50" s="236"/>
      <c r="G50" s="6" t="s">
        <v>14</v>
      </c>
      <c r="H50" s="7" t="s">
        <v>10</v>
      </c>
      <c r="I50" s="23"/>
    </row>
    <row r="51" spans="2:9" x14ac:dyDescent="0.25">
      <c r="B51" s="19"/>
      <c r="C51" s="237" t="s">
        <v>76</v>
      </c>
      <c r="D51" s="237"/>
      <c r="E51" s="237"/>
      <c r="F51" s="237"/>
      <c r="G51" s="188">
        <f>'Kompetensi Sosial'!I15</f>
        <v>0</v>
      </c>
      <c r="H51" s="73">
        <f>G51*0.2</f>
        <v>0</v>
      </c>
      <c r="I51" s="23"/>
    </row>
    <row r="52" spans="2:9" x14ac:dyDescent="0.25">
      <c r="B52" s="19"/>
      <c r="C52" s="237" t="s">
        <v>37</v>
      </c>
      <c r="D52" s="237"/>
      <c r="E52" s="237"/>
      <c r="F52" s="237"/>
      <c r="G52" s="71">
        <f>'Kompetensi Sosial'!O15</f>
        <v>0</v>
      </c>
      <c r="H52" s="60">
        <f>$G52*0.2</f>
        <v>0</v>
      </c>
      <c r="I52" s="23"/>
    </row>
    <row r="53" spans="2:9" ht="15.75" thickBot="1" x14ac:dyDescent="0.3">
      <c r="B53" s="19"/>
      <c r="C53" s="237" t="s">
        <v>38</v>
      </c>
      <c r="D53" s="237"/>
      <c r="E53" s="237"/>
      <c r="F53" s="237"/>
      <c r="G53" s="3">
        <f>'Kompetensi Sosial'!U15</f>
        <v>0</v>
      </c>
      <c r="H53" s="61">
        <f>$G53*0.6</f>
        <v>0</v>
      </c>
      <c r="I53" s="23"/>
    </row>
    <row r="54" spans="2:9" ht="18.75" customHeight="1" thickBot="1" x14ac:dyDescent="0.3">
      <c r="B54" s="19"/>
      <c r="C54" s="12"/>
      <c r="D54" s="238" t="s">
        <v>23</v>
      </c>
      <c r="E54" s="238"/>
      <c r="F54" s="239"/>
      <c r="G54" s="240" t="str">
        <f>IF(OR(G51&lt;60,G52&lt;60,G53&lt;60),"GAGAL",SUM($H$51:$H$53))</f>
        <v>GAGAL</v>
      </c>
      <c r="H54" s="241"/>
      <c r="I54" s="23"/>
    </row>
    <row r="55" spans="2:9" ht="16.5" customHeight="1" thickBot="1" x14ac:dyDescent="0.3">
      <c r="B55" s="19"/>
      <c r="C55" s="12"/>
      <c r="D55" s="14"/>
      <c r="E55" s="14"/>
      <c r="F55" s="14"/>
      <c r="G55" s="30"/>
      <c r="H55" s="30"/>
      <c r="I55" s="23"/>
    </row>
    <row r="56" spans="2:9" ht="18.75" customHeight="1" thickBot="1" x14ac:dyDescent="0.3">
      <c r="B56" s="19"/>
      <c r="C56" s="247" t="s">
        <v>30</v>
      </c>
      <c r="D56" s="248"/>
      <c r="E56" s="248"/>
      <c r="F56" s="248"/>
      <c r="G56" s="248"/>
      <c r="H56" s="249"/>
      <c r="I56" s="23"/>
    </row>
    <row r="57" spans="2:9" ht="15" customHeight="1" thickBot="1" x14ac:dyDescent="0.3">
      <c r="B57" s="19"/>
      <c r="C57" s="237" t="s">
        <v>70</v>
      </c>
      <c r="D57" s="237"/>
      <c r="E57" s="237"/>
      <c r="F57" s="237"/>
      <c r="G57" s="231" t="s">
        <v>225</v>
      </c>
      <c r="H57" s="232"/>
      <c r="I57" s="23"/>
    </row>
    <row r="58" spans="2:9" ht="17.25" customHeight="1" thickBot="1" x14ac:dyDescent="0.3">
      <c r="B58" s="19"/>
      <c r="C58" s="33"/>
      <c r="D58" s="34"/>
      <c r="E58" s="31"/>
      <c r="F58" s="31"/>
      <c r="G58" s="32"/>
      <c r="H58" s="32"/>
      <c r="I58" s="23"/>
    </row>
    <row r="59" spans="2:9" ht="18.75" customHeight="1" thickBot="1" x14ac:dyDescent="0.3">
      <c r="B59" s="19"/>
      <c r="C59" s="233" t="s">
        <v>33</v>
      </c>
      <c r="D59" s="234"/>
      <c r="E59" s="234"/>
      <c r="F59" s="234"/>
      <c r="G59" s="243"/>
      <c r="H59" s="244"/>
      <c r="I59" s="23"/>
    </row>
    <row r="60" spans="2:9" ht="18.75" customHeight="1" thickBot="1" x14ac:dyDescent="0.3">
      <c r="B60" s="19"/>
      <c r="C60" s="237" t="s">
        <v>21</v>
      </c>
      <c r="D60" s="237"/>
      <c r="E60" s="237"/>
      <c r="F60" s="242"/>
      <c r="G60" s="245">
        <f>IF($F$11=1,$G$36,IF(1&lt;$F$11&lt;4,SUM($G$36,$G$42),SUM($G$36,$G$42,$G$47)))</f>
        <v>40</v>
      </c>
      <c r="H60" s="246"/>
      <c r="I60" s="23"/>
    </row>
    <row r="61" spans="2:9" ht="18.75" customHeight="1" thickBot="1" x14ac:dyDescent="0.3">
      <c r="B61" s="19"/>
      <c r="C61" s="237" t="s">
        <v>22</v>
      </c>
      <c r="D61" s="237"/>
      <c r="E61" s="237"/>
      <c r="F61" s="242"/>
      <c r="G61" s="231" t="s">
        <v>225</v>
      </c>
      <c r="H61" s="232"/>
      <c r="I61" s="23"/>
    </row>
    <row r="62" spans="2:9" ht="15.75" thickBot="1" x14ac:dyDescent="0.3">
      <c r="B62" s="19"/>
      <c r="C62" s="12"/>
      <c r="D62" s="12"/>
      <c r="E62" s="12"/>
      <c r="F62" s="12"/>
      <c r="G62" s="12"/>
      <c r="H62" s="12"/>
      <c r="I62" s="23"/>
    </row>
    <row r="63" spans="2:9" ht="18.75" x14ac:dyDescent="0.25">
      <c r="B63" s="19"/>
      <c r="C63" s="233" t="s">
        <v>34</v>
      </c>
      <c r="D63" s="234"/>
      <c r="E63" s="234"/>
      <c r="F63" s="234"/>
      <c r="G63" s="234"/>
      <c r="H63" s="235"/>
      <c r="I63" s="23"/>
    </row>
    <row r="64" spans="2:9" x14ac:dyDescent="0.25">
      <c r="B64" s="19"/>
      <c r="C64" s="12"/>
      <c r="D64" s="12"/>
      <c r="E64" s="12"/>
      <c r="F64" s="12"/>
      <c r="G64" s="12"/>
      <c r="H64" s="12"/>
      <c r="I64" s="23"/>
    </row>
    <row r="65" spans="2:9" x14ac:dyDescent="0.25">
      <c r="B65" s="19"/>
      <c r="C65" s="12"/>
      <c r="D65" s="12"/>
      <c r="E65" s="12"/>
      <c r="F65" s="12"/>
      <c r="G65" s="12"/>
      <c r="H65" s="12"/>
      <c r="I65" s="23"/>
    </row>
    <row r="66" spans="2:9" x14ac:dyDescent="0.25">
      <c r="B66" s="19"/>
      <c r="C66" s="12"/>
      <c r="D66" s="12"/>
      <c r="E66" s="12"/>
      <c r="F66" s="12"/>
      <c r="G66" s="12"/>
      <c r="H66" s="12"/>
      <c r="I66" s="23"/>
    </row>
    <row r="67" spans="2:9" x14ac:dyDescent="0.25">
      <c r="B67" s="19"/>
      <c r="C67" s="12"/>
      <c r="D67" s="12"/>
      <c r="E67" s="12"/>
      <c r="F67" s="12"/>
      <c r="G67" s="12"/>
      <c r="H67" s="12"/>
      <c r="I67" s="23"/>
    </row>
    <row r="68" spans="2:9" x14ac:dyDescent="0.25">
      <c r="B68" s="18"/>
      <c r="C68" s="9"/>
      <c r="D68" s="9"/>
      <c r="E68" s="12"/>
      <c r="F68" s="9"/>
      <c r="G68" s="9"/>
      <c r="H68" s="9"/>
      <c r="I68" s="23"/>
    </row>
    <row r="69" spans="2:9" x14ac:dyDescent="0.25">
      <c r="B69" s="19" t="s">
        <v>17</v>
      </c>
      <c r="C69" s="12"/>
      <c r="D69" s="12"/>
      <c r="E69" s="15"/>
      <c r="F69" s="12" t="s">
        <v>20</v>
      </c>
      <c r="G69" s="12"/>
      <c r="H69" s="12"/>
      <c r="I69" s="29"/>
    </row>
    <row r="70" spans="2:9" x14ac:dyDescent="0.25">
      <c r="B70" s="19" t="s">
        <v>18</v>
      </c>
      <c r="C70" s="12"/>
      <c r="D70" s="67"/>
      <c r="E70" s="12"/>
      <c r="F70" s="67" t="s">
        <v>18</v>
      </c>
      <c r="G70" s="67"/>
      <c r="H70" s="67"/>
      <c r="I70" s="36"/>
    </row>
    <row r="71" spans="2:9" x14ac:dyDescent="0.25">
      <c r="B71" s="19" t="s">
        <v>19</v>
      </c>
      <c r="C71" s="12"/>
      <c r="D71" s="67"/>
      <c r="E71" s="12"/>
      <c r="F71" s="67" t="s">
        <v>19</v>
      </c>
      <c r="G71" s="67"/>
      <c r="H71" s="67"/>
      <c r="I71" s="36"/>
    </row>
    <row r="72" spans="2:9" x14ac:dyDescent="0.25">
      <c r="B72" s="19"/>
      <c r="C72" s="12"/>
      <c r="D72" s="12"/>
      <c r="E72" s="12"/>
      <c r="F72" s="12"/>
      <c r="G72" s="12"/>
      <c r="H72" s="12"/>
      <c r="I72" s="23"/>
    </row>
    <row r="73" spans="2:9" x14ac:dyDescent="0.25">
      <c r="B73" s="19"/>
      <c r="C73" s="12"/>
      <c r="D73" s="12"/>
      <c r="E73" s="12"/>
      <c r="F73" s="12"/>
      <c r="G73" s="12"/>
      <c r="H73" s="12"/>
      <c r="I73" s="23"/>
    </row>
    <row r="74" spans="2:9" x14ac:dyDescent="0.25">
      <c r="B74" s="19"/>
      <c r="C74" s="12"/>
      <c r="D74" s="12"/>
      <c r="E74" s="12"/>
      <c r="F74" s="12"/>
      <c r="G74" s="12"/>
      <c r="H74" s="12"/>
      <c r="I74" s="23"/>
    </row>
    <row r="75" spans="2:9" x14ac:dyDescent="0.25">
      <c r="B75" s="19"/>
      <c r="C75" s="12"/>
      <c r="D75" s="12"/>
      <c r="E75" s="12"/>
      <c r="F75" s="12"/>
      <c r="G75" s="12"/>
      <c r="H75" s="12"/>
      <c r="I75" s="23"/>
    </row>
    <row r="76" spans="2:9" x14ac:dyDescent="0.25">
      <c r="B76" s="19"/>
      <c r="C76" s="12"/>
      <c r="D76" s="12"/>
      <c r="E76" s="12"/>
      <c r="F76" s="12"/>
      <c r="G76" s="12"/>
      <c r="H76" s="12"/>
      <c r="I76" s="23"/>
    </row>
    <row r="77" spans="2:9" x14ac:dyDescent="0.25">
      <c r="B77" s="18"/>
      <c r="C77" s="9"/>
      <c r="D77" s="9"/>
      <c r="E77" s="15"/>
      <c r="F77" s="12"/>
      <c r="G77" s="12"/>
      <c r="H77" s="12"/>
      <c r="I77" s="23"/>
    </row>
    <row r="78" spans="2:9" x14ac:dyDescent="0.25">
      <c r="B78" s="19" t="s">
        <v>25</v>
      </c>
      <c r="C78" s="12"/>
      <c r="D78" s="12"/>
      <c r="E78" s="12"/>
      <c r="F78" s="12"/>
      <c r="G78" s="12"/>
      <c r="H78" s="12"/>
      <c r="I78" s="23"/>
    </row>
    <row r="79" spans="2:9" x14ac:dyDescent="0.25">
      <c r="B79" s="19" t="s">
        <v>18</v>
      </c>
      <c r="C79" s="12"/>
      <c r="D79" s="67"/>
      <c r="E79" s="12"/>
      <c r="F79" s="12"/>
      <c r="G79" s="12"/>
      <c r="H79" s="12"/>
      <c r="I79" s="23"/>
    </row>
    <row r="80" spans="2:9" x14ac:dyDescent="0.25">
      <c r="B80" s="19" t="s">
        <v>19</v>
      </c>
      <c r="C80" s="12"/>
      <c r="D80" s="67"/>
      <c r="E80" s="12"/>
      <c r="F80" s="12"/>
      <c r="G80" s="12"/>
      <c r="H80" s="12"/>
      <c r="I80" s="23"/>
    </row>
    <row r="81" spans="2:9" ht="15.75" thickBot="1" x14ac:dyDescent="0.3">
      <c r="B81" s="25"/>
      <c r="C81" s="26"/>
      <c r="D81" s="26"/>
      <c r="E81" s="26"/>
      <c r="F81" s="26"/>
      <c r="G81" s="26"/>
      <c r="H81" s="26"/>
      <c r="I81" s="27"/>
    </row>
    <row r="82" spans="2:9" ht="15.75" thickTop="1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</sheetData>
  <sheetProtection algorithmName="SHA-512" hashValue="902J0uZcDDkoyicRSN8G1WFWjLVyNLn5fH863y7ZbC4TDFYYMAbkz9gxVtWqIHKrG7j63pgdp0bNk6/PEsXPtg==" saltValue="D7M6es2Vox6VrdYFyI6Y/w==" spinCount="100000" sheet="1" formatCells="0" formatRows="0" insertRows="0" deleteRows="0" selectLockedCells="1"/>
  <mergeCells count="63">
    <mergeCell ref="D15:F15"/>
    <mergeCell ref="C2:H2"/>
    <mergeCell ref="F3:H3"/>
    <mergeCell ref="F4:H4"/>
    <mergeCell ref="F5:H5"/>
    <mergeCell ref="F6:H6"/>
    <mergeCell ref="F7:H7"/>
    <mergeCell ref="F8:H8"/>
    <mergeCell ref="F9:H9"/>
    <mergeCell ref="F10:H10"/>
    <mergeCell ref="C13:H13"/>
    <mergeCell ref="D14:F14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36:F36"/>
    <mergeCell ref="G36:H36"/>
    <mergeCell ref="D28:F28"/>
    <mergeCell ref="D29:F29"/>
    <mergeCell ref="D30:F30"/>
    <mergeCell ref="D31:F31"/>
    <mergeCell ref="O31:P31"/>
    <mergeCell ref="D32:F32"/>
    <mergeCell ref="D33:F33"/>
    <mergeCell ref="D34:F34"/>
    <mergeCell ref="D35:F35"/>
    <mergeCell ref="K31:L31"/>
    <mergeCell ref="M31:N31"/>
    <mergeCell ref="C38:H38"/>
    <mergeCell ref="C39:F39"/>
    <mergeCell ref="C40:F40"/>
    <mergeCell ref="C41:F41"/>
    <mergeCell ref="D42:F42"/>
    <mergeCell ref="G42:H42"/>
    <mergeCell ref="C56:H56"/>
    <mergeCell ref="C44:H44"/>
    <mergeCell ref="C45:F45"/>
    <mergeCell ref="C46:F46"/>
    <mergeCell ref="G47:H47"/>
    <mergeCell ref="C49:H49"/>
    <mergeCell ref="C50:F50"/>
    <mergeCell ref="C51:F51"/>
    <mergeCell ref="C52:F52"/>
    <mergeCell ref="C53:F53"/>
    <mergeCell ref="D54:F54"/>
    <mergeCell ref="G54:H54"/>
    <mergeCell ref="C63:H63"/>
    <mergeCell ref="C57:F57"/>
    <mergeCell ref="G57:H57"/>
    <mergeCell ref="C59:H59"/>
    <mergeCell ref="C60:F60"/>
    <mergeCell ref="G60:H60"/>
    <mergeCell ref="C61:F61"/>
    <mergeCell ref="G61:H61"/>
  </mergeCells>
  <conditionalFormatting sqref="G15:H34">
    <cfRule type="cellIs" dxfId="30" priority="5" operator="lessThan">
      <formula>59.5</formula>
    </cfRule>
  </conditionalFormatting>
  <conditionalFormatting sqref="G40:G41">
    <cfRule type="cellIs" dxfId="29" priority="4" operator="lessThan">
      <formula>60</formula>
    </cfRule>
  </conditionalFormatting>
  <conditionalFormatting sqref="G46">
    <cfRule type="cellIs" dxfId="28" priority="3" operator="lessThan">
      <formula>59</formula>
    </cfRule>
  </conditionalFormatting>
  <conditionalFormatting sqref="G51:G53">
    <cfRule type="cellIs" dxfId="27" priority="2" operator="lessThan">
      <formula>59.5</formula>
    </cfRule>
  </conditionalFormatting>
  <conditionalFormatting sqref="G60:H60">
    <cfRule type="cellIs" dxfId="26" priority="1" operator="lessThan">
      <formula>59</formula>
    </cfRule>
  </conditionalFormatting>
  <dataValidations count="4">
    <dataValidation type="list" allowBlank="1" showInputMessage="1" showErrorMessage="1" sqref="G57:H57" xr:uid="{4E718647-1F40-4EA3-AF1D-8CCE81EA8E01}">
      <formula1>"SILA PILIH,LENGKAP,TIDAK LENGKAP"</formula1>
    </dataValidation>
    <dataValidation type="list" allowBlank="1" showInputMessage="1" showErrorMessage="1" sqref="A2" xr:uid="{85986005-6260-41BA-A08F-09EC5C622D9E}">
      <formula1>"LAMA,BARU"</formula1>
    </dataValidation>
    <dataValidation type="decimal" allowBlank="1" showInputMessage="1" showErrorMessage="1" promptTitle="Masukkan markah sebenar" prompt="Sila masukkan markah sebenar/asal perantis" sqref="G15:H34" xr:uid="{AB3974D9-84BD-4BC6-B20C-A67716F8E632}">
      <formula1>0</formula1>
      <formula2>100</formula2>
    </dataValidation>
    <dataValidation type="list" allowBlank="1" showInputMessage="1" showErrorMessage="1" sqref="G61:H61" xr:uid="{196129CC-8B14-4704-85D2-96338E903E94}">
      <formula1>"SILA PILIH, TERAMPIL, BELUM TERAMPIL"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89" fitToHeight="2" orientation="portrait" r:id="rId1"/>
  <headerFooter>
    <oddFooter>Page &amp;P of &amp;N</oddFooter>
  </headerFooter>
  <rowBreaks count="1" manualBreakCount="1">
    <brk id="36" min="1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E36BB-B13D-4CF4-BC15-9E9B74E41DC9}">
  <dimension ref="A1:P84"/>
  <sheetViews>
    <sheetView topLeftCell="A40" zoomScale="120" zoomScaleNormal="120" workbookViewId="0">
      <selection activeCell="G40" sqref="G40"/>
    </sheetView>
  </sheetViews>
  <sheetFormatPr defaultRowHeight="15" x14ac:dyDescent="0.25"/>
  <cols>
    <col min="1" max="1" width="3.85546875" style="4" customWidth="1"/>
    <col min="2" max="2" width="5" style="4" customWidth="1"/>
    <col min="3" max="3" width="3" style="4" bestFit="1" customWidth="1"/>
    <col min="4" max="4" width="31.140625" style="4" customWidth="1"/>
    <col min="5" max="5" width="1.7109375" style="4" customWidth="1"/>
    <col min="6" max="6" width="14.85546875" style="4" customWidth="1"/>
    <col min="7" max="7" width="10.7109375" style="4" customWidth="1"/>
    <col min="8" max="8" width="11.5703125" style="4" bestFit="1" customWidth="1"/>
    <col min="9" max="9" width="5.140625" style="4" customWidth="1"/>
    <col min="10" max="16384" width="9.140625" style="4"/>
  </cols>
  <sheetData>
    <row r="1" spans="1:14" ht="15.75" thickTop="1" x14ac:dyDescent="0.25">
      <c r="B1" s="21"/>
      <c r="C1" s="22"/>
      <c r="D1" s="22"/>
      <c r="E1" s="22"/>
      <c r="F1" s="22"/>
      <c r="G1" s="22"/>
      <c r="H1" s="22"/>
      <c r="I1" s="17" t="s">
        <v>71</v>
      </c>
    </row>
    <row r="2" spans="1:14" ht="18.75" customHeight="1" x14ac:dyDescent="0.35">
      <c r="A2" s="85"/>
      <c r="B2" s="19"/>
      <c r="C2" s="259" t="s">
        <v>13</v>
      </c>
      <c r="D2" s="259"/>
      <c r="E2" s="259"/>
      <c r="F2" s="259"/>
      <c r="G2" s="259"/>
      <c r="H2" s="259"/>
      <c r="I2" s="23"/>
    </row>
    <row r="3" spans="1:14" ht="23.25" customHeight="1" x14ac:dyDescent="0.25">
      <c r="B3" s="19"/>
      <c r="C3" s="85">
        <v>1</v>
      </c>
      <c r="D3" s="11" t="s">
        <v>0</v>
      </c>
      <c r="E3" s="12" t="s">
        <v>2</v>
      </c>
      <c r="F3" s="267" t="str">
        <f>IF('Kompetensi Sosial'!D16="","",'Kompetensi Sosial'!$D$16)</f>
        <v>SITI SYAHIRA MUNIRA BINTI SHAIFUL NIZAM</v>
      </c>
      <c r="G3" s="268"/>
      <c r="H3" s="268"/>
      <c r="I3" s="23"/>
    </row>
    <row r="4" spans="1:14" ht="15" customHeight="1" x14ac:dyDescent="0.25">
      <c r="B4" s="19"/>
      <c r="C4" s="85">
        <v>2</v>
      </c>
      <c r="D4" s="11" t="s">
        <v>3</v>
      </c>
      <c r="E4" s="12" t="s">
        <v>2</v>
      </c>
      <c r="F4" s="255" t="str">
        <f>IF('Kompetensi Sosial'!$C$16="","",'Kompetensi Sosial'!$C$16)</f>
        <v>950311-02-5934</v>
      </c>
      <c r="G4" s="255"/>
      <c r="H4" s="255"/>
      <c r="I4" s="23"/>
      <c r="J4" s="1"/>
      <c r="K4" s="1"/>
      <c r="L4" s="1"/>
      <c r="M4" s="1"/>
      <c r="N4" s="1"/>
    </row>
    <row r="5" spans="1:14" ht="22.5" customHeight="1" x14ac:dyDescent="0.25">
      <c r="B5" s="19"/>
      <c r="C5" s="85">
        <v>3</v>
      </c>
      <c r="D5" s="11" t="s">
        <v>4</v>
      </c>
      <c r="E5" s="12" t="s">
        <v>2</v>
      </c>
      <c r="F5" s="256" t="str">
        <f>IF('Kompetensi Sosial'!E3="","",'Kompetensi Sosial'!$E$3&amp;" &amp; "&amp;'Kompetensi Sosial'!$K$3)</f>
        <v>PD0001 &amp; PAWS ACADEMY</v>
      </c>
      <c r="G5" s="256"/>
      <c r="H5" s="256"/>
      <c r="I5" s="23"/>
      <c r="J5" s="1"/>
      <c r="K5" s="1"/>
      <c r="L5" s="1"/>
      <c r="M5" s="1"/>
      <c r="N5" s="1"/>
    </row>
    <row r="6" spans="1:14" ht="22.5" customHeight="1" x14ac:dyDescent="0.25">
      <c r="B6" s="19"/>
      <c r="C6" s="85">
        <v>4</v>
      </c>
      <c r="D6" s="11" t="s">
        <v>5</v>
      </c>
      <c r="E6" s="12" t="s">
        <v>2</v>
      </c>
      <c r="F6" s="256" t="str">
        <f>IF('Kompetensi Sosial'!E4="","",'Kompetensi Sosial'!$E$4&amp;" &amp; "&amp;'Kompetensi Sosial'!$K$4)</f>
        <v>SD0001 &amp; PAWS INC</v>
      </c>
      <c r="G6" s="256"/>
      <c r="H6" s="256"/>
      <c r="I6" s="23"/>
      <c r="J6" s="1"/>
      <c r="K6" s="1"/>
      <c r="L6" s="1"/>
      <c r="M6" s="1"/>
      <c r="N6" s="1"/>
    </row>
    <row r="7" spans="1:14" ht="15" customHeight="1" x14ac:dyDescent="0.25">
      <c r="B7" s="19"/>
      <c r="C7" s="85">
        <v>5</v>
      </c>
      <c r="D7" s="11" t="s">
        <v>223</v>
      </c>
      <c r="E7" s="12" t="s">
        <v>2</v>
      </c>
      <c r="F7" s="257" t="str">
        <f>IF('Kompetensi Sosial'!E5="","",'Kompetensi Sosial'!$E$5)</f>
        <v/>
      </c>
      <c r="G7" s="257"/>
      <c r="H7" s="257"/>
      <c r="I7" s="23"/>
    </row>
    <row r="8" spans="1:14" ht="22.5" customHeight="1" x14ac:dyDescent="0.25">
      <c r="B8" s="19"/>
      <c r="C8" s="85">
        <v>6</v>
      </c>
      <c r="D8" s="11" t="s">
        <v>224</v>
      </c>
      <c r="E8" s="12"/>
      <c r="F8" s="257" t="str">
        <f>IF('Kompetensi Sosial'!K5="","",'Kompetensi Sosial'!$K$5)</f>
        <v/>
      </c>
      <c r="G8" s="257"/>
      <c r="H8" s="257"/>
      <c r="I8" s="23"/>
    </row>
    <row r="9" spans="1:14" ht="15" customHeight="1" x14ac:dyDescent="0.25">
      <c r="B9" s="19"/>
      <c r="C9" s="85">
        <v>7</v>
      </c>
      <c r="D9" s="11" t="s">
        <v>69</v>
      </c>
      <c r="E9" s="12" t="s">
        <v>2</v>
      </c>
      <c r="F9" s="263" t="str">
        <f>IF('Kompetensi Sosial'!U3="","",'Kompetensi Sosial'!$U$3)</f>
        <v/>
      </c>
      <c r="G9" s="264"/>
      <c r="H9" s="264"/>
      <c r="I9" s="23"/>
    </row>
    <row r="10" spans="1:14" ht="15" customHeight="1" x14ac:dyDescent="0.25">
      <c r="B10" s="19"/>
      <c r="C10" s="85">
        <v>8</v>
      </c>
      <c r="D10" s="11" t="s">
        <v>68</v>
      </c>
      <c r="E10" s="56" t="s">
        <v>2</v>
      </c>
      <c r="F10" s="263" t="str">
        <f>IF('Kompetensi Sosial'!U4="","",'Kompetensi Sosial'!$U$4)</f>
        <v/>
      </c>
      <c r="G10" s="263"/>
      <c r="H10" s="263"/>
      <c r="I10" s="23"/>
    </row>
    <row r="11" spans="1:14" ht="15" customHeight="1" x14ac:dyDescent="0.25">
      <c r="B11" s="19"/>
      <c r="C11" s="85">
        <v>9</v>
      </c>
      <c r="D11" s="11" t="s">
        <v>6</v>
      </c>
      <c r="E11" s="16" t="s">
        <v>2</v>
      </c>
      <c r="F11" s="180" t="str">
        <f>'Kompetensi Sosial'!$U$5</f>
        <v>DLKM</v>
      </c>
      <c r="G11" s="24"/>
      <c r="H11" s="24"/>
      <c r="I11" s="23"/>
    </row>
    <row r="12" spans="1:14" ht="15.75" thickBot="1" x14ac:dyDescent="0.3">
      <c r="B12" s="19"/>
      <c r="C12" s="85"/>
      <c r="D12" s="12"/>
      <c r="E12" s="12"/>
      <c r="F12" s="12"/>
      <c r="G12" s="12"/>
      <c r="H12" s="12"/>
      <c r="I12" s="23"/>
    </row>
    <row r="13" spans="1:14" ht="18.75" x14ac:dyDescent="0.25">
      <c r="B13" s="19"/>
      <c r="C13" s="233" t="s">
        <v>26</v>
      </c>
      <c r="D13" s="234"/>
      <c r="E13" s="234"/>
      <c r="F13" s="234"/>
      <c r="G13" s="234"/>
      <c r="H13" s="235"/>
      <c r="I13" s="23"/>
    </row>
    <row r="14" spans="1:14" ht="31.5" customHeight="1" x14ac:dyDescent="0.25">
      <c r="B14" s="19"/>
      <c r="C14" s="20" t="s">
        <v>8</v>
      </c>
      <c r="D14" s="260" t="s">
        <v>1</v>
      </c>
      <c r="E14" s="261"/>
      <c r="F14" s="262"/>
      <c r="G14" s="35" t="s">
        <v>31</v>
      </c>
      <c r="H14" s="35" t="s">
        <v>32</v>
      </c>
      <c r="I14" s="23"/>
    </row>
    <row r="15" spans="1:14" ht="24" customHeight="1" x14ac:dyDescent="0.25">
      <c r="B15" s="19"/>
      <c r="C15" s="72">
        <v>1</v>
      </c>
      <c r="D15" s="250"/>
      <c r="E15" s="251"/>
      <c r="F15" s="252"/>
      <c r="G15" s="71">
        <v>80</v>
      </c>
      <c r="H15" s="71">
        <v>100</v>
      </c>
      <c r="I15" s="23"/>
    </row>
    <row r="16" spans="1:14" ht="24" customHeight="1" x14ac:dyDescent="0.25">
      <c r="B16" s="19"/>
      <c r="C16" s="72">
        <v>2</v>
      </c>
      <c r="D16" s="250"/>
      <c r="E16" s="251"/>
      <c r="F16" s="252"/>
      <c r="G16" s="71"/>
      <c r="H16" s="71"/>
      <c r="I16" s="23"/>
    </row>
    <row r="17" spans="2:16" ht="24" customHeight="1" x14ac:dyDescent="0.25">
      <c r="B17" s="19"/>
      <c r="C17" s="72">
        <v>3</v>
      </c>
      <c r="D17" s="250"/>
      <c r="E17" s="251"/>
      <c r="F17" s="252"/>
      <c r="G17" s="71"/>
      <c r="H17" s="71"/>
      <c r="I17" s="23"/>
    </row>
    <row r="18" spans="2:16" ht="24" customHeight="1" x14ac:dyDescent="0.25">
      <c r="B18" s="19"/>
      <c r="C18" s="72">
        <v>4</v>
      </c>
      <c r="D18" s="250"/>
      <c r="E18" s="251"/>
      <c r="F18" s="252"/>
      <c r="G18" s="71"/>
      <c r="H18" s="71"/>
      <c r="I18" s="23"/>
    </row>
    <row r="19" spans="2:16" ht="24" customHeight="1" x14ac:dyDescent="0.25">
      <c r="B19" s="19"/>
      <c r="C19" s="72">
        <v>5</v>
      </c>
      <c r="D19" s="250"/>
      <c r="E19" s="251"/>
      <c r="F19" s="252"/>
      <c r="G19" s="71"/>
      <c r="H19" s="71"/>
      <c r="I19" s="23"/>
    </row>
    <row r="20" spans="2:16" ht="24" customHeight="1" x14ac:dyDescent="0.25">
      <c r="B20" s="19"/>
      <c r="C20" s="72">
        <v>6</v>
      </c>
      <c r="D20" s="250"/>
      <c r="E20" s="251"/>
      <c r="F20" s="252"/>
      <c r="G20" s="71"/>
      <c r="H20" s="71"/>
      <c r="I20" s="23"/>
    </row>
    <row r="21" spans="2:16" ht="24" customHeight="1" x14ac:dyDescent="0.25">
      <c r="B21" s="19"/>
      <c r="C21" s="72">
        <v>7</v>
      </c>
      <c r="D21" s="250"/>
      <c r="E21" s="251"/>
      <c r="F21" s="252"/>
      <c r="G21" s="71"/>
      <c r="H21" s="71"/>
      <c r="I21" s="23"/>
    </row>
    <row r="22" spans="2:16" ht="24" customHeight="1" x14ac:dyDescent="0.25">
      <c r="B22" s="19"/>
      <c r="C22" s="72">
        <v>8</v>
      </c>
      <c r="D22" s="250"/>
      <c r="E22" s="251"/>
      <c r="F22" s="252"/>
      <c r="G22" s="71"/>
      <c r="H22" s="71"/>
      <c r="I22" s="23"/>
    </row>
    <row r="23" spans="2:16" ht="24" customHeight="1" x14ac:dyDescent="0.25">
      <c r="B23" s="19"/>
      <c r="C23" s="72">
        <v>9</v>
      </c>
      <c r="D23" s="250"/>
      <c r="E23" s="251"/>
      <c r="F23" s="252"/>
      <c r="G23" s="71"/>
      <c r="H23" s="71"/>
      <c r="I23" s="23"/>
    </row>
    <row r="24" spans="2:16" ht="24" customHeight="1" x14ac:dyDescent="0.25">
      <c r="B24" s="19"/>
      <c r="C24" s="72">
        <v>10</v>
      </c>
      <c r="D24" s="250"/>
      <c r="E24" s="251"/>
      <c r="F24" s="252"/>
      <c r="G24" s="71"/>
      <c r="H24" s="71"/>
      <c r="I24" s="23"/>
    </row>
    <row r="25" spans="2:16" ht="24" customHeight="1" x14ac:dyDescent="0.25">
      <c r="B25" s="19"/>
      <c r="C25" s="72">
        <v>11</v>
      </c>
      <c r="D25" s="250"/>
      <c r="E25" s="251"/>
      <c r="F25" s="252"/>
      <c r="G25" s="71"/>
      <c r="H25" s="71"/>
      <c r="I25" s="23"/>
    </row>
    <row r="26" spans="2:16" ht="24" customHeight="1" x14ac:dyDescent="0.25">
      <c r="B26" s="19"/>
      <c r="C26" s="72">
        <v>12</v>
      </c>
      <c r="D26" s="250"/>
      <c r="E26" s="251"/>
      <c r="F26" s="252"/>
      <c r="G26" s="71"/>
      <c r="H26" s="71"/>
      <c r="I26" s="23"/>
    </row>
    <row r="27" spans="2:16" ht="24" customHeight="1" x14ac:dyDescent="0.25">
      <c r="B27" s="19"/>
      <c r="C27" s="72">
        <v>13</v>
      </c>
      <c r="D27" s="250"/>
      <c r="E27" s="251"/>
      <c r="F27" s="252"/>
      <c r="G27" s="71"/>
      <c r="H27" s="71"/>
      <c r="I27" s="23"/>
    </row>
    <row r="28" spans="2:16" ht="24" customHeight="1" x14ac:dyDescent="0.25">
      <c r="B28" s="19"/>
      <c r="C28" s="72">
        <v>14</v>
      </c>
      <c r="D28" s="250"/>
      <c r="E28" s="251"/>
      <c r="F28" s="252"/>
      <c r="G28" s="71"/>
      <c r="H28" s="71"/>
      <c r="I28" s="23"/>
    </row>
    <row r="29" spans="2:16" ht="24" customHeight="1" x14ac:dyDescent="0.25">
      <c r="B29" s="19"/>
      <c r="C29" s="72">
        <v>15</v>
      </c>
      <c r="D29" s="250"/>
      <c r="E29" s="251"/>
      <c r="F29" s="252"/>
      <c r="G29" s="71"/>
      <c r="H29" s="71"/>
      <c r="I29" s="23"/>
    </row>
    <row r="30" spans="2:16" ht="24" customHeight="1" x14ac:dyDescent="0.25">
      <c r="B30" s="19"/>
      <c r="C30" s="72">
        <v>16</v>
      </c>
      <c r="D30" s="250"/>
      <c r="E30" s="251"/>
      <c r="F30" s="252"/>
      <c r="G30" s="71"/>
      <c r="H30" s="71"/>
      <c r="I30" s="23"/>
    </row>
    <row r="31" spans="2:16" ht="24" customHeight="1" x14ac:dyDescent="0.25">
      <c r="B31" s="19"/>
      <c r="C31" s="72">
        <v>17</v>
      </c>
      <c r="D31" s="250"/>
      <c r="E31" s="251"/>
      <c r="F31" s="252"/>
      <c r="G31" s="71"/>
      <c r="H31" s="71"/>
      <c r="I31" s="23"/>
      <c r="K31" s="230"/>
      <c r="L31" s="230"/>
      <c r="M31" s="230"/>
      <c r="N31" s="230"/>
      <c r="O31" s="230"/>
      <c r="P31" s="230"/>
    </row>
    <row r="32" spans="2:16" ht="24" customHeight="1" x14ac:dyDescent="0.25">
      <c r="B32" s="19"/>
      <c r="C32" s="72">
        <v>18</v>
      </c>
      <c r="D32" s="250"/>
      <c r="E32" s="251"/>
      <c r="F32" s="252"/>
      <c r="G32" s="71"/>
      <c r="H32" s="71"/>
      <c r="I32" s="23"/>
      <c r="N32" s="56"/>
      <c r="O32" s="56"/>
      <c r="P32" s="56"/>
    </row>
    <row r="33" spans="2:9" ht="24" customHeight="1" x14ac:dyDescent="0.25">
      <c r="B33" s="19"/>
      <c r="C33" s="72">
        <v>19</v>
      </c>
      <c r="D33" s="250"/>
      <c r="E33" s="251"/>
      <c r="F33" s="252"/>
      <c r="G33" s="71"/>
      <c r="H33" s="71"/>
      <c r="I33" s="23"/>
    </row>
    <row r="34" spans="2:9" ht="24" customHeight="1" x14ac:dyDescent="0.25">
      <c r="B34" s="19"/>
      <c r="C34" s="72">
        <v>20</v>
      </c>
      <c r="D34" s="250"/>
      <c r="E34" s="251"/>
      <c r="F34" s="252"/>
      <c r="G34" s="71"/>
      <c r="H34" s="71"/>
      <c r="I34" s="23"/>
    </row>
    <row r="35" spans="2:9" ht="18.75" customHeight="1" thickBot="1" x14ac:dyDescent="0.3">
      <c r="B35" s="19"/>
      <c r="C35" s="12"/>
      <c r="D35" s="238" t="s">
        <v>7</v>
      </c>
      <c r="E35" s="238"/>
      <c r="F35" s="258"/>
      <c r="G35" s="59">
        <f>IF($F$11=1,(SUM(G$15:G$34)/COUNTA(G$15:G$34))*0.3,IF(OR($F$11=2,$F$11=3),(SUM(G$15:G$34)/COUNTA(G$15:G$34))*0.2,(SUM(G$15:G$34)/COUNTA(G$15:G$34))*0.1))</f>
        <v>8</v>
      </c>
      <c r="H35" s="59">
        <f>IF($F$11=1,(SUM(H$15:H$34)/COUNTA(H$15:H$34))*0.7,IF(OR($F$11=2,$F$11=3),(SUM(H$15:H$34)/COUNTA(H$15:H$34))*0.4,(SUM(H$15:H$34)/COUNTA(H$15:H$34))*0.3))</f>
        <v>30</v>
      </c>
      <c r="I35" s="23"/>
    </row>
    <row r="36" spans="2:9" ht="18.75" customHeight="1" thickBot="1" x14ac:dyDescent="0.3">
      <c r="B36" s="25"/>
      <c r="C36" s="26"/>
      <c r="D36" s="253" t="s">
        <v>11</v>
      </c>
      <c r="E36" s="253"/>
      <c r="F36" s="254"/>
      <c r="G36" s="265">
        <f>SUM($G$35:$H$35)</f>
        <v>38</v>
      </c>
      <c r="H36" s="266"/>
      <c r="I36" s="27"/>
    </row>
    <row r="37" spans="2:9" ht="16.5" thickTop="1" thickBot="1" x14ac:dyDescent="0.3">
      <c r="B37" s="21"/>
      <c r="C37" s="22"/>
      <c r="D37" s="22"/>
      <c r="E37" s="22"/>
      <c r="F37" s="22"/>
      <c r="G37" s="22"/>
      <c r="H37" s="22"/>
      <c r="I37" s="28"/>
    </row>
    <row r="38" spans="2:9" ht="18.75" x14ac:dyDescent="0.25">
      <c r="B38" s="19"/>
      <c r="C38" s="233" t="s">
        <v>9</v>
      </c>
      <c r="D38" s="234"/>
      <c r="E38" s="234"/>
      <c r="F38" s="234"/>
      <c r="G38" s="234"/>
      <c r="H38" s="235"/>
      <c r="I38" s="23"/>
    </row>
    <row r="39" spans="2:9" ht="30" x14ac:dyDescent="0.25">
      <c r="B39" s="19"/>
      <c r="C39" s="236"/>
      <c r="D39" s="236"/>
      <c r="E39" s="236"/>
      <c r="F39" s="236"/>
      <c r="G39" s="6" t="s">
        <v>14</v>
      </c>
      <c r="H39" s="7" t="s">
        <v>10</v>
      </c>
      <c r="I39" s="23"/>
    </row>
    <row r="40" spans="2:9" x14ac:dyDescent="0.25">
      <c r="B40" s="19"/>
      <c r="C40" s="237" t="s">
        <v>35</v>
      </c>
      <c r="D40" s="237"/>
      <c r="E40" s="237"/>
      <c r="F40" s="237"/>
      <c r="G40" s="71"/>
      <c r="H40" s="60">
        <f>$G40*0.1</f>
        <v>0</v>
      </c>
      <c r="I40" s="23"/>
    </row>
    <row r="41" spans="2:9" ht="15.75" thickBot="1" x14ac:dyDescent="0.3">
      <c r="B41" s="19"/>
      <c r="C41" s="237" t="s">
        <v>36</v>
      </c>
      <c r="D41" s="237"/>
      <c r="E41" s="237"/>
      <c r="F41" s="237"/>
      <c r="G41" s="3"/>
      <c r="H41" s="61">
        <f>$G41*0.3</f>
        <v>0</v>
      </c>
      <c r="I41" s="23"/>
    </row>
    <row r="42" spans="2:9" ht="18.75" customHeight="1" thickBot="1" x14ac:dyDescent="0.3">
      <c r="B42" s="19"/>
      <c r="C42" s="12"/>
      <c r="D42" s="238" t="s">
        <v>24</v>
      </c>
      <c r="E42" s="238"/>
      <c r="F42" s="239"/>
      <c r="G42" s="240">
        <f>IF($F$11=1,"TIDAK BERKENAAN",SUM($H$40:$H$41))</f>
        <v>0</v>
      </c>
      <c r="H42" s="241"/>
      <c r="I42" s="23"/>
    </row>
    <row r="43" spans="2:9" ht="15.75" thickBot="1" x14ac:dyDescent="0.3">
      <c r="B43" s="19"/>
      <c r="C43" s="12"/>
      <c r="D43" s="12"/>
      <c r="E43" s="12"/>
      <c r="F43" s="12"/>
      <c r="G43" s="12"/>
      <c r="H43" s="12"/>
      <c r="I43" s="23"/>
    </row>
    <row r="44" spans="2:9" ht="18.75" x14ac:dyDescent="0.25">
      <c r="B44" s="19"/>
      <c r="C44" s="233" t="s">
        <v>12</v>
      </c>
      <c r="D44" s="234"/>
      <c r="E44" s="234"/>
      <c r="F44" s="234"/>
      <c r="G44" s="234"/>
      <c r="H44" s="235"/>
      <c r="I44" s="23"/>
    </row>
    <row r="45" spans="2:9" ht="30" x14ac:dyDescent="0.25">
      <c r="B45" s="19"/>
      <c r="C45" s="236"/>
      <c r="D45" s="236"/>
      <c r="E45" s="236"/>
      <c r="F45" s="236"/>
      <c r="G45" s="69" t="s">
        <v>14</v>
      </c>
      <c r="H45" s="72" t="s">
        <v>10</v>
      </c>
      <c r="I45" s="23"/>
    </row>
    <row r="46" spans="2:9" ht="15.75" thickBot="1" x14ac:dyDescent="0.3">
      <c r="B46" s="19"/>
      <c r="C46" s="237" t="s">
        <v>27</v>
      </c>
      <c r="D46" s="237"/>
      <c r="E46" s="237"/>
      <c r="F46" s="237"/>
      <c r="G46" s="3"/>
      <c r="H46" s="61">
        <f>$G$46*0.2</f>
        <v>0</v>
      </c>
      <c r="I46" s="23"/>
    </row>
    <row r="47" spans="2:9" ht="18.75" customHeight="1" thickBot="1" x14ac:dyDescent="0.3">
      <c r="B47" s="19"/>
      <c r="C47" s="12"/>
      <c r="D47" s="12"/>
      <c r="E47" s="12"/>
      <c r="F47" s="14" t="s">
        <v>15</v>
      </c>
      <c r="G47" s="240">
        <f>IF($F$11&lt;4,"TIDAK BERKENAAN",$H$46)</f>
        <v>0</v>
      </c>
      <c r="H47" s="241"/>
      <c r="I47" s="23"/>
    </row>
    <row r="48" spans="2:9" ht="15.75" thickBot="1" x14ac:dyDescent="0.3">
      <c r="B48" s="19"/>
      <c r="C48" s="12"/>
      <c r="D48" s="12"/>
      <c r="E48" s="12"/>
      <c r="F48" s="12"/>
      <c r="G48" s="12"/>
      <c r="H48" s="12"/>
      <c r="I48" s="23"/>
    </row>
    <row r="49" spans="2:9" ht="18.75" x14ac:dyDescent="0.25">
      <c r="B49" s="19"/>
      <c r="C49" s="233" t="s">
        <v>16</v>
      </c>
      <c r="D49" s="234"/>
      <c r="E49" s="234"/>
      <c r="F49" s="234"/>
      <c r="G49" s="234"/>
      <c r="H49" s="235"/>
      <c r="I49" s="23"/>
    </row>
    <row r="50" spans="2:9" ht="30" x14ac:dyDescent="0.25">
      <c r="B50" s="19"/>
      <c r="C50" s="236"/>
      <c r="D50" s="236"/>
      <c r="E50" s="236"/>
      <c r="F50" s="236"/>
      <c r="G50" s="6" t="s">
        <v>14</v>
      </c>
      <c r="H50" s="7" t="s">
        <v>10</v>
      </c>
      <c r="I50" s="23"/>
    </row>
    <row r="51" spans="2:9" x14ac:dyDescent="0.25">
      <c r="B51" s="19"/>
      <c r="C51" s="237" t="s">
        <v>76</v>
      </c>
      <c r="D51" s="237"/>
      <c r="E51" s="237"/>
      <c r="F51" s="237"/>
      <c r="G51" s="188">
        <f>'Kompetensi Sosial'!I16</f>
        <v>0</v>
      </c>
      <c r="H51" s="73">
        <f>G51*0.2</f>
        <v>0</v>
      </c>
      <c r="I51" s="23"/>
    </row>
    <row r="52" spans="2:9" x14ac:dyDescent="0.25">
      <c r="B52" s="19"/>
      <c r="C52" s="237" t="s">
        <v>37</v>
      </c>
      <c r="D52" s="237"/>
      <c r="E52" s="237"/>
      <c r="F52" s="237"/>
      <c r="G52" s="71">
        <f>'Kompetensi Sosial'!O16</f>
        <v>0</v>
      </c>
      <c r="H52" s="60">
        <f>$G52*0.2</f>
        <v>0</v>
      </c>
      <c r="I52" s="23"/>
    </row>
    <row r="53" spans="2:9" ht="15.75" thickBot="1" x14ac:dyDescent="0.3">
      <c r="B53" s="19"/>
      <c r="C53" s="237" t="s">
        <v>38</v>
      </c>
      <c r="D53" s="237"/>
      <c r="E53" s="237"/>
      <c r="F53" s="237"/>
      <c r="G53" s="3">
        <f>'Kompetensi Sosial'!U16</f>
        <v>0</v>
      </c>
      <c r="H53" s="61">
        <f>$G53*0.6</f>
        <v>0</v>
      </c>
      <c r="I53" s="23"/>
    </row>
    <row r="54" spans="2:9" ht="18.75" customHeight="1" thickBot="1" x14ac:dyDescent="0.3">
      <c r="B54" s="19"/>
      <c r="C54" s="12"/>
      <c r="D54" s="238" t="s">
        <v>23</v>
      </c>
      <c r="E54" s="238"/>
      <c r="F54" s="239"/>
      <c r="G54" s="240" t="str">
        <f>IF(OR(G51&lt;60,G52&lt;60,G53&lt;60),"GAGAL",SUM($H$51:$H$53))</f>
        <v>GAGAL</v>
      </c>
      <c r="H54" s="241"/>
      <c r="I54" s="23"/>
    </row>
    <row r="55" spans="2:9" ht="16.5" customHeight="1" thickBot="1" x14ac:dyDescent="0.3">
      <c r="B55" s="19"/>
      <c r="C55" s="12"/>
      <c r="D55" s="14"/>
      <c r="E55" s="14"/>
      <c r="F55" s="14"/>
      <c r="G55" s="30"/>
      <c r="H55" s="30"/>
      <c r="I55" s="23"/>
    </row>
    <row r="56" spans="2:9" ht="18.75" customHeight="1" thickBot="1" x14ac:dyDescent="0.3">
      <c r="B56" s="19"/>
      <c r="C56" s="247" t="s">
        <v>30</v>
      </c>
      <c r="D56" s="248"/>
      <c r="E56" s="248"/>
      <c r="F56" s="248"/>
      <c r="G56" s="248"/>
      <c r="H56" s="249"/>
      <c r="I56" s="23"/>
    </row>
    <row r="57" spans="2:9" ht="15" customHeight="1" thickBot="1" x14ac:dyDescent="0.3">
      <c r="B57" s="19"/>
      <c r="C57" s="237" t="s">
        <v>70</v>
      </c>
      <c r="D57" s="237"/>
      <c r="E57" s="237"/>
      <c r="F57" s="237"/>
      <c r="G57" s="231" t="s">
        <v>225</v>
      </c>
      <c r="H57" s="232"/>
      <c r="I57" s="23"/>
    </row>
    <row r="58" spans="2:9" ht="17.25" customHeight="1" thickBot="1" x14ac:dyDescent="0.3">
      <c r="B58" s="19"/>
      <c r="C58" s="33"/>
      <c r="D58" s="34"/>
      <c r="E58" s="31"/>
      <c r="F58" s="31"/>
      <c r="G58" s="32"/>
      <c r="H58" s="32"/>
      <c r="I58" s="23"/>
    </row>
    <row r="59" spans="2:9" ht="18.75" customHeight="1" thickBot="1" x14ac:dyDescent="0.3">
      <c r="B59" s="19"/>
      <c r="C59" s="233" t="s">
        <v>33</v>
      </c>
      <c r="D59" s="234"/>
      <c r="E59" s="234"/>
      <c r="F59" s="234"/>
      <c r="G59" s="243"/>
      <c r="H59" s="244"/>
      <c r="I59" s="23"/>
    </row>
    <row r="60" spans="2:9" ht="18.75" customHeight="1" thickBot="1" x14ac:dyDescent="0.3">
      <c r="B60" s="19"/>
      <c r="C60" s="237" t="s">
        <v>21</v>
      </c>
      <c r="D60" s="237"/>
      <c r="E60" s="237"/>
      <c r="F60" s="242"/>
      <c r="G60" s="245">
        <f>IF($F$11=1,$G$36,IF(1&lt;$F$11&lt;4,SUM($G$36,$G$42),SUM($G$36,$G$42,$G$47)))</f>
        <v>38</v>
      </c>
      <c r="H60" s="246"/>
      <c r="I60" s="23"/>
    </row>
    <row r="61" spans="2:9" ht="18.75" customHeight="1" thickBot="1" x14ac:dyDescent="0.3">
      <c r="B61" s="19"/>
      <c r="C61" s="237" t="s">
        <v>22</v>
      </c>
      <c r="D61" s="237"/>
      <c r="E61" s="237"/>
      <c r="F61" s="242"/>
      <c r="G61" s="231" t="s">
        <v>225</v>
      </c>
      <c r="H61" s="232"/>
      <c r="I61" s="23"/>
    </row>
    <row r="62" spans="2:9" ht="15.75" thickBot="1" x14ac:dyDescent="0.3">
      <c r="B62" s="19"/>
      <c r="C62" s="12"/>
      <c r="D62" s="12"/>
      <c r="E62" s="12"/>
      <c r="F62" s="12"/>
      <c r="G62" s="12"/>
      <c r="H62" s="12"/>
      <c r="I62" s="23"/>
    </row>
    <row r="63" spans="2:9" ht="18.75" x14ac:dyDescent="0.25">
      <c r="B63" s="19"/>
      <c r="C63" s="233" t="s">
        <v>34</v>
      </c>
      <c r="D63" s="234"/>
      <c r="E63" s="234"/>
      <c r="F63" s="234"/>
      <c r="G63" s="234"/>
      <c r="H63" s="235"/>
      <c r="I63" s="23"/>
    </row>
    <row r="64" spans="2:9" x14ac:dyDescent="0.25">
      <c r="B64" s="19"/>
      <c r="C64" s="12"/>
      <c r="D64" s="12"/>
      <c r="E64" s="12"/>
      <c r="F64" s="12"/>
      <c r="G64" s="12"/>
      <c r="H64" s="12"/>
      <c r="I64" s="23"/>
    </row>
    <row r="65" spans="2:9" x14ac:dyDescent="0.25">
      <c r="B65" s="19"/>
      <c r="C65" s="12"/>
      <c r="D65" s="12"/>
      <c r="E65" s="12"/>
      <c r="F65" s="12"/>
      <c r="G65" s="12"/>
      <c r="H65" s="12"/>
      <c r="I65" s="23"/>
    </row>
    <row r="66" spans="2:9" x14ac:dyDescent="0.25">
      <c r="B66" s="19"/>
      <c r="C66" s="12"/>
      <c r="D66" s="12"/>
      <c r="E66" s="12"/>
      <c r="F66" s="12"/>
      <c r="G66" s="12"/>
      <c r="H66" s="12"/>
      <c r="I66" s="23"/>
    </row>
    <row r="67" spans="2:9" x14ac:dyDescent="0.25">
      <c r="B67" s="19"/>
      <c r="C67" s="12"/>
      <c r="D67" s="12"/>
      <c r="E67" s="12"/>
      <c r="F67" s="12"/>
      <c r="G67" s="12"/>
      <c r="H67" s="12"/>
      <c r="I67" s="23"/>
    </row>
    <row r="68" spans="2:9" x14ac:dyDescent="0.25">
      <c r="B68" s="18"/>
      <c r="C68" s="9"/>
      <c r="D68" s="9"/>
      <c r="E68" s="12"/>
      <c r="F68" s="9"/>
      <c r="G68" s="9"/>
      <c r="H68" s="9"/>
      <c r="I68" s="23"/>
    </row>
    <row r="69" spans="2:9" x14ac:dyDescent="0.25">
      <c r="B69" s="19" t="s">
        <v>17</v>
      </c>
      <c r="C69" s="12"/>
      <c r="D69" s="12"/>
      <c r="E69" s="15"/>
      <c r="F69" s="12" t="s">
        <v>20</v>
      </c>
      <c r="G69" s="12"/>
      <c r="H69" s="12"/>
      <c r="I69" s="29"/>
    </row>
    <row r="70" spans="2:9" x14ac:dyDescent="0.25">
      <c r="B70" s="19" t="s">
        <v>18</v>
      </c>
      <c r="C70" s="12"/>
      <c r="D70" s="67"/>
      <c r="E70" s="12"/>
      <c r="F70" s="67" t="s">
        <v>18</v>
      </c>
      <c r="G70" s="67"/>
      <c r="H70" s="67"/>
      <c r="I70" s="36"/>
    </row>
    <row r="71" spans="2:9" x14ac:dyDescent="0.25">
      <c r="B71" s="19" t="s">
        <v>19</v>
      </c>
      <c r="C71" s="12"/>
      <c r="D71" s="67"/>
      <c r="E71" s="12"/>
      <c r="F71" s="67" t="s">
        <v>19</v>
      </c>
      <c r="G71" s="67"/>
      <c r="H71" s="67"/>
      <c r="I71" s="36"/>
    </row>
    <row r="72" spans="2:9" x14ac:dyDescent="0.25">
      <c r="B72" s="19"/>
      <c r="C72" s="12"/>
      <c r="D72" s="12"/>
      <c r="E72" s="12"/>
      <c r="F72" s="12"/>
      <c r="G72" s="12"/>
      <c r="H72" s="12"/>
      <c r="I72" s="23"/>
    </row>
    <row r="73" spans="2:9" x14ac:dyDescent="0.25">
      <c r="B73" s="19"/>
      <c r="C73" s="12"/>
      <c r="D73" s="12"/>
      <c r="E73" s="12"/>
      <c r="F73" s="12"/>
      <c r="G73" s="12"/>
      <c r="H73" s="12"/>
      <c r="I73" s="23"/>
    </row>
    <row r="74" spans="2:9" x14ac:dyDescent="0.25">
      <c r="B74" s="19"/>
      <c r="C74" s="12"/>
      <c r="D74" s="12"/>
      <c r="E74" s="12"/>
      <c r="F74" s="12"/>
      <c r="G74" s="12"/>
      <c r="H74" s="12"/>
      <c r="I74" s="23"/>
    </row>
    <row r="75" spans="2:9" x14ac:dyDescent="0.25">
      <c r="B75" s="19"/>
      <c r="C75" s="12"/>
      <c r="D75" s="12"/>
      <c r="E75" s="12"/>
      <c r="F75" s="12"/>
      <c r="G75" s="12"/>
      <c r="H75" s="12"/>
      <c r="I75" s="23"/>
    </row>
    <row r="76" spans="2:9" x14ac:dyDescent="0.25">
      <c r="B76" s="19"/>
      <c r="C76" s="12"/>
      <c r="D76" s="12"/>
      <c r="E76" s="12"/>
      <c r="F76" s="12"/>
      <c r="G76" s="12"/>
      <c r="H76" s="12"/>
      <c r="I76" s="23"/>
    </row>
    <row r="77" spans="2:9" x14ac:dyDescent="0.25">
      <c r="B77" s="18"/>
      <c r="C77" s="9"/>
      <c r="D77" s="9"/>
      <c r="E77" s="15"/>
      <c r="F77" s="12"/>
      <c r="G77" s="12"/>
      <c r="H77" s="12"/>
      <c r="I77" s="23"/>
    </row>
    <row r="78" spans="2:9" x14ac:dyDescent="0.25">
      <c r="B78" s="19" t="s">
        <v>25</v>
      </c>
      <c r="C78" s="12"/>
      <c r="D78" s="12"/>
      <c r="E78" s="12"/>
      <c r="F78" s="12"/>
      <c r="G78" s="12"/>
      <c r="H78" s="12"/>
      <c r="I78" s="23"/>
    </row>
    <row r="79" spans="2:9" x14ac:dyDescent="0.25">
      <c r="B79" s="19" t="s">
        <v>18</v>
      </c>
      <c r="C79" s="12"/>
      <c r="D79" s="67"/>
      <c r="E79" s="12"/>
      <c r="F79" s="12"/>
      <c r="G79" s="12"/>
      <c r="H79" s="12"/>
      <c r="I79" s="23"/>
    </row>
    <row r="80" spans="2:9" x14ac:dyDescent="0.25">
      <c r="B80" s="19" t="s">
        <v>19</v>
      </c>
      <c r="C80" s="12"/>
      <c r="D80" s="67"/>
      <c r="E80" s="12"/>
      <c r="F80" s="12"/>
      <c r="G80" s="12"/>
      <c r="H80" s="12"/>
      <c r="I80" s="23"/>
    </row>
    <row r="81" spans="2:9" ht="15.75" thickBot="1" x14ac:dyDescent="0.3">
      <c r="B81" s="25"/>
      <c r="C81" s="26"/>
      <c r="D81" s="26"/>
      <c r="E81" s="26"/>
      <c r="F81" s="26"/>
      <c r="G81" s="26"/>
      <c r="H81" s="26"/>
      <c r="I81" s="27"/>
    </row>
    <row r="82" spans="2:9" ht="15.75" thickTop="1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</sheetData>
  <sheetProtection algorithmName="SHA-512" hashValue="t0ZpCRStgH78LVnN0Iv9Zm25iaksa+Be2Dqq0nuMpVylXXxb1a9+HUxBbPE7kIWIWRniH3xADVuDJd06H7aeZQ==" saltValue="0Bmn5nAqydh2Emr4RNucEQ==" spinCount="100000" sheet="1" formatCells="0" formatRows="0" insertRows="0" deleteRows="0" selectLockedCells="1"/>
  <mergeCells count="63">
    <mergeCell ref="D15:F15"/>
    <mergeCell ref="C2:H2"/>
    <mergeCell ref="F3:H3"/>
    <mergeCell ref="F4:H4"/>
    <mergeCell ref="F5:H5"/>
    <mergeCell ref="F6:H6"/>
    <mergeCell ref="F7:H7"/>
    <mergeCell ref="F8:H8"/>
    <mergeCell ref="F9:H9"/>
    <mergeCell ref="F10:H10"/>
    <mergeCell ref="C13:H13"/>
    <mergeCell ref="D14:F14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36:F36"/>
    <mergeCell ref="G36:H36"/>
    <mergeCell ref="D28:F28"/>
    <mergeCell ref="D29:F29"/>
    <mergeCell ref="D30:F30"/>
    <mergeCell ref="D31:F31"/>
    <mergeCell ref="O31:P31"/>
    <mergeCell ref="D32:F32"/>
    <mergeCell ref="D33:F33"/>
    <mergeCell ref="D34:F34"/>
    <mergeCell ref="D35:F35"/>
    <mergeCell ref="K31:L31"/>
    <mergeCell ref="M31:N31"/>
    <mergeCell ref="C38:H38"/>
    <mergeCell ref="C39:F39"/>
    <mergeCell ref="C40:F40"/>
    <mergeCell ref="C41:F41"/>
    <mergeCell ref="D42:F42"/>
    <mergeCell ref="G42:H42"/>
    <mergeCell ref="C56:H56"/>
    <mergeCell ref="C44:H44"/>
    <mergeCell ref="C45:F45"/>
    <mergeCell ref="C46:F46"/>
    <mergeCell ref="G47:H47"/>
    <mergeCell ref="C49:H49"/>
    <mergeCell ref="C50:F50"/>
    <mergeCell ref="C51:F51"/>
    <mergeCell ref="C52:F52"/>
    <mergeCell ref="C53:F53"/>
    <mergeCell ref="D54:F54"/>
    <mergeCell ref="G54:H54"/>
    <mergeCell ref="C63:H63"/>
    <mergeCell ref="C57:F57"/>
    <mergeCell ref="G57:H57"/>
    <mergeCell ref="C59:H59"/>
    <mergeCell ref="C60:F60"/>
    <mergeCell ref="G60:H60"/>
    <mergeCell ref="C61:F61"/>
    <mergeCell ref="G61:H61"/>
  </mergeCells>
  <conditionalFormatting sqref="G15:H34">
    <cfRule type="cellIs" dxfId="25" priority="5" operator="lessThan">
      <formula>59.5</formula>
    </cfRule>
  </conditionalFormatting>
  <conditionalFormatting sqref="G40:G41">
    <cfRule type="cellIs" dxfId="24" priority="4" operator="lessThan">
      <formula>60</formula>
    </cfRule>
  </conditionalFormatting>
  <conditionalFormatting sqref="G46">
    <cfRule type="cellIs" dxfId="23" priority="3" operator="lessThan">
      <formula>59</formula>
    </cfRule>
  </conditionalFormatting>
  <conditionalFormatting sqref="G51:G53">
    <cfRule type="cellIs" dxfId="22" priority="2" operator="lessThan">
      <formula>59.5</formula>
    </cfRule>
  </conditionalFormatting>
  <conditionalFormatting sqref="G60:H60">
    <cfRule type="cellIs" dxfId="21" priority="1" operator="lessThan">
      <formula>59</formula>
    </cfRule>
  </conditionalFormatting>
  <dataValidations count="4">
    <dataValidation type="list" allowBlank="1" showInputMessage="1" showErrorMessage="1" sqref="G61:H61" xr:uid="{A97C71F8-4C57-4B5F-8792-D5FC9422FC3B}">
      <formula1>"SILA PILIH, TERAMPIL, BELUM TERAMPIL"</formula1>
    </dataValidation>
    <dataValidation type="decimal" allowBlank="1" showInputMessage="1" showErrorMessage="1" promptTitle="Masukkan markah sebenar" prompt="Sila masukkan markah sebenar/asal perantis" sqref="G15:H34" xr:uid="{1205F6B2-85E0-4E0A-9D83-D53A112AB797}">
      <formula1>0</formula1>
      <formula2>100</formula2>
    </dataValidation>
    <dataValidation type="list" allowBlank="1" showInputMessage="1" showErrorMessage="1" sqref="A2" xr:uid="{380B8F96-B6E7-4DD4-997A-7FB8984BD433}">
      <formula1>"LAMA,BARU"</formula1>
    </dataValidation>
    <dataValidation type="list" allowBlank="1" showInputMessage="1" showErrorMessage="1" sqref="G57:H57" xr:uid="{F8A7E805-5D52-49C3-8CF5-00232153CE9F}">
      <formula1>"SILA PILIH,LENGKAP,TIDAK LENGKAP"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89" fitToHeight="2" orientation="portrait" r:id="rId1"/>
  <headerFooter>
    <oddFooter>Page &amp;P of &amp;N</oddFooter>
  </headerFooter>
  <rowBreaks count="1" manualBreakCount="1">
    <brk id="36" min="1" max="8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6D55F-A7C4-4EDC-8492-E634B3B54698}">
  <dimension ref="A1:P84"/>
  <sheetViews>
    <sheetView topLeftCell="A28" zoomScale="120" zoomScaleNormal="120" workbookViewId="0">
      <selection activeCell="G40" sqref="G40"/>
    </sheetView>
  </sheetViews>
  <sheetFormatPr defaultRowHeight="15" x14ac:dyDescent="0.25"/>
  <cols>
    <col min="1" max="1" width="3.85546875" style="4" customWidth="1"/>
    <col min="2" max="2" width="5" style="4" customWidth="1"/>
    <col min="3" max="3" width="3" style="4" bestFit="1" customWidth="1"/>
    <col min="4" max="4" width="31.140625" style="4" customWidth="1"/>
    <col min="5" max="5" width="1.7109375" style="4" customWidth="1"/>
    <col min="6" max="6" width="14.85546875" style="4" customWidth="1"/>
    <col min="7" max="7" width="10.7109375" style="4" customWidth="1"/>
    <col min="8" max="8" width="11.5703125" style="4" bestFit="1" customWidth="1"/>
    <col min="9" max="9" width="5.140625" style="4" customWidth="1"/>
    <col min="10" max="16384" width="9.140625" style="4"/>
  </cols>
  <sheetData>
    <row r="1" spans="1:14" ht="15.75" thickTop="1" x14ac:dyDescent="0.25">
      <c r="B1" s="21"/>
      <c r="C1" s="22"/>
      <c r="D1" s="22"/>
      <c r="E1" s="22"/>
      <c r="F1" s="22"/>
      <c r="G1" s="22"/>
      <c r="H1" s="22"/>
      <c r="I1" s="17" t="s">
        <v>71</v>
      </c>
    </row>
    <row r="2" spans="1:14" ht="18.75" customHeight="1" x14ac:dyDescent="0.35">
      <c r="A2" s="85"/>
      <c r="B2" s="19"/>
      <c r="C2" s="259" t="s">
        <v>13</v>
      </c>
      <c r="D2" s="259"/>
      <c r="E2" s="259"/>
      <c r="F2" s="259"/>
      <c r="G2" s="259"/>
      <c r="H2" s="259"/>
      <c r="I2" s="23"/>
    </row>
    <row r="3" spans="1:14" ht="23.25" customHeight="1" x14ac:dyDescent="0.25">
      <c r="B3" s="19"/>
      <c r="C3" s="85">
        <v>1</v>
      </c>
      <c r="D3" s="11" t="s">
        <v>0</v>
      </c>
      <c r="E3" s="12" t="s">
        <v>2</v>
      </c>
      <c r="F3" s="267" t="str">
        <f>IF('Kompetensi Sosial'!D17="","",'Kompetensi Sosial'!$D$17)</f>
        <v>SAFIRAH BINTI YAHYA</v>
      </c>
      <c r="G3" s="268"/>
      <c r="H3" s="268"/>
      <c r="I3" s="23"/>
    </row>
    <row r="4" spans="1:14" ht="15" customHeight="1" x14ac:dyDescent="0.25">
      <c r="B4" s="19"/>
      <c r="C4" s="85">
        <v>2</v>
      </c>
      <c r="D4" s="11" t="s">
        <v>3</v>
      </c>
      <c r="E4" s="12" t="s">
        <v>2</v>
      </c>
      <c r="F4" s="255" t="str">
        <f>IF('Kompetensi Sosial'!$C$17="","",'Kompetensi Sosial'!$C$17)</f>
        <v>940104-02-5254</v>
      </c>
      <c r="G4" s="255"/>
      <c r="H4" s="255"/>
      <c r="I4" s="23"/>
      <c r="J4" s="1"/>
      <c r="K4" s="1"/>
      <c r="L4" s="1"/>
      <c r="M4" s="1"/>
      <c r="N4" s="1"/>
    </row>
    <row r="5" spans="1:14" ht="22.5" customHeight="1" x14ac:dyDescent="0.25">
      <c r="B5" s="19"/>
      <c r="C5" s="85">
        <v>3</v>
      </c>
      <c r="D5" s="11" t="s">
        <v>4</v>
      </c>
      <c r="E5" s="12" t="s">
        <v>2</v>
      </c>
      <c r="F5" s="256" t="str">
        <f>IF('Kompetensi Sosial'!E3="","",'Kompetensi Sosial'!$E$3&amp;" &amp; "&amp;'Kompetensi Sosial'!$K$3)</f>
        <v>PD0001 &amp; PAWS ACADEMY</v>
      </c>
      <c r="G5" s="256"/>
      <c r="H5" s="256"/>
      <c r="I5" s="23"/>
      <c r="J5" s="1"/>
      <c r="K5" s="1"/>
      <c r="L5" s="1"/>
      <c r="M5" s="1"/>
      <c r="N5" s="1"/>
    </row>
    <row r="6" spans="1:14" ht="22.5" customHeight="1" x14ac:dyDescent="0.25">
      <c r="B6" s="19"/>
      <c r="C6" s="85">
        <v>4</v>
      </c>
      <c r="D6" s="11" t="s">
        <v>5</v>
      </c>
      <c r="E6" s="12" t="s">
        <v>2</v>
      </c>
      <c r="F6" s="256" t="str">
        <f>IF('Kompetensi Sosial'!E4="","",'Kompetensi Sosial'!$E$4&amp;" &amp; "&amp;'Kompetensi Sosial'!$K$4)</f>
        <v>SD0001 &amp; PAWS INC</v>
      </c>
      <c r="G6" s="256"/>
      <c r="H6" s="256"/>
      <c r="I6" s="23"/>
      <c r="J6" s="1"/>
      <c r="K6" s="1"/>
      <c r="L6" s="1"/>
      <c r="M6" s="1"/>
      <c r="N6" s="1"/>
    </row>
    <row r="7" spans="1:14" ht="15" customHeight="1" x14ac:dyDescent="0.25">
      <c r="B7" s="19"/>
      <c r="C7" s="85">
        <v>5</v>
      </c>
      <c r="D7" s="11" t="s">
        <v>223</v>
      </c>
      <c r="E7" s="12" t="s">
        <v>2</v>
      </c>
      <c r="F7" s="257" t="str">
        <f>IF('Kompetensi Sosial'!E5="","",'Kompetensi Sosial'!$E$5)</f>
        <v/>
      </c>
      <c r="G7" s="257"/>
      <c r="H7" s="257"/>
      <c r="I7" s="23"/>
    </row>
    <row r="8" spans="1:14" ht="22.5" customHeight="1" x14ac:dyDescent="0.25">
      <c r="B8" s="19"/>
      <c r="C8" s="85">
        <v>6</v>
      </c>
      <c r="D8" s="11" t="s">
        <v>224</v>
      </c>
      <c r="E8" s="12"/>
      <c r="F8" s="257" t="str">
        <f>IF('Kompetensi Sosial'!K5="","",'Kompetensi Sosial'!$K$5)</f>
        <v/>
      </c>
      <c r="G8" s="257"/>
      <c r="H8" s="257"/>
      <c r="I8" s="23"/>
    </row>
    <row r="9" spans="1:14" ht="15" customHeight="1" x14ac:dyDescent="0.25">
      <c r="B9" s="19"/>
      <c r="C9" s="85">
        <v>7</v>
      </c>
      <c r="D9" s="11" t="s">
        <v>69</v>
      </c>
      <c r="E9" s="12" t="s">
        <v>2</v>
      </c>
      <c r="F9" s="263" t="str">
        <f>IF('Kompetensi Sosial'!U3="","",'Kompetensi Sosial'!$U$3)</f>
        <v/>
      </c>
      <c r="G9" s="264"/>
      <c r="H9" s="264"/>
      <c r="I9" s="23"/>
    </row>
    <row r="10" spans="1:14" ht="15" customHeight="1" x14ac:dyDescent="0.25">
      <c r="B10" s="19"/>
      <c r="C10" s="85">
        <v>8</v>
      </c>
      <c r="D10" s="11" t="s">
        <v>68</v>
      </c>
      <c r="E10" s="56" t="s">
        <v>2</v>
      </c>
      <c r="F10" s="263" t="str">
        <f>IF('Kompetensi Sosial'!U4="","",'Kompetensi Sosial'!$U$4)</f>
        <v/>
      </c>
      <c r="G10" s="263"/>
      <c r="H10" s="263"/>
      <c r="I10" s="23"/>
    </row>
    <row r="11" spans="1:14" ht="15" customHeight="1" x14ac:dyDescent="0.25">
      <c r="B11" s="19"/>
      <c r="C11" s="85">
        <v>9</v>
      </c>
      <c r="D11" s="11" t="s">
        <v>6</v>
      </c>
      <c r="E11" s="16" t="s">
        <v>2</v>
      </c>
      <c r="F11" s="180" t="str">
        <f>'Kompetensi Sosial'!$U$5</f>
        <v>DLKM</v>
      </c>
      <c r="G11" s="24"/>
      <c r="H11" s="24"/>
      <c r="I11" s="23"/>
    </row>
    <row r="12" spans="1:14" ht="15.75" thickBot="1" x14ac:dyDescent="0.3">
      <c r="B12" s="19"/>
      <c r="C12" s="85"/>
      <c r="D12" s="12"/>
      <c r="E12" s="12"/>
      <c r="F12" s="12"/>
      <c r="G12" s="12"/>
      <c r="H12" s="12"/>
      <c r="I12" s="23"/>
    </row>
    <row r="13" spans="1:14" ht="18.75" x14ac:dyDescent="0.25">
      <c r="B13" s="19"/>
      <c r="C13" s="233" t="s">
        <v>26</v>
      </c>
      <c r="D13" s="234"/>
      <c r="E13" s="234"/>
      <c r="F13" s="234"/>
      <c r="G13" s="234"/>
      <c r="H13" s="235"/>
      <c r="I13" s="23"/>
    </row>
    <row r="14" spans="1:14" ht="31.5" customHeight="1" x14ac:dyDescent="0.25">
      <c r="B14" s="19"/>
      <c r="C14" s="20" t="s">
        <v>8</v>
      </c>
      <c r="D14" s="260" t="s">
        <v>1</v>
      </c>
      <c r="E14" s="261"/>
      <c r="F14" s="262"/>
      <c r="G14" s="35" t="s">
        <v>31</v>
      </c>
      <c r="H14" s="35" t="s">
        <v>32</v>
      </c>
      <c r="I14" s="23"/>
    </row>
    <row r="15" spans="1:14" ht="24" customHeight="1" x14ac:dyDescent="0.25">
      <c r="B15" s="19"/>
      <c r="C15" s="72">
        <v>1</v>
      </c>
      <c r="D15" s="250"/>
      <c r="E15" s="251"/>
      <c r="F15" s="252"/>
      <c r="G15" s="71">
        <v>100</v>
      </c>
      <c r="H15" s="71">
        <v>100</v>
      </c>
      <c r="I15" s="23"/>
    </row>
    <row r="16" spans="1:14" ht="24" customHeight="1" x14ac:dyDescent="0.25">
      <c r="B16" s="19"/>
      <c r="C16" s="72">
        <v>2</v>
      </c>
      <c r="D16" s="250"/>
      <c r="E16" s="251"/>
      <c r="F16" s="252"/>
      <c r="G16" s="71"/>
      <c r="H16" s="71"/>
      <c r="I16" s="23"/>
    </row>
    <row r="17" spans="2:16" ht="24" customHeight="1" x14ac:dyDescent="0.25">
      <c r="B17" s="19"/>
      <c r="C17" s="72">
        <v>3</v>
      </c>
      <c r="D17" s="250"/>
      <c r="E17" s="251"/>
      <c r="F17" s="252"/>
      <c r="G17" s="71"/>
      <c r="H17" s="71"/>
      <c r="I17" s="23"/>
    </row>
    <row r="18" spans="2:16" ht="24" customHeight="1" x14ac:dyDescent="0.25">
      <c r="B18" s="19"/>
      <c r="C18" s="72">
        <v>4</v>
      </c>
      <c r="D18" s="250"/>
      <c r="E18" s="251"/>
      <c r="F18" s="252"/>
      <c r="G18" s="71"/>
      <c r="H18" s="71"/>
      <c r="I18" s="23"/>
    </row>
    <row r="19" spans="2:16" ht="24" customHeight="1" x14ac:dyDescent="0.25">
      <c r="B19" s="19"/>
      <c r="C19" s="72">
        <v>5</v>
      </c>
      <c r="D19" s="250"/>
      <c r="E19" s="251"/>
      <c r="F19" s="252"/>
      <c r="G19" s="71"/>
      <c r="H19" s="71"/>
      <c r="I19" s="23"/>
    </row>
    <row r="20" spans="2:16" ht="24" customHeight="1" x14ac:dyDescent="0.25">
      <c r="B20" s="19"/>
      <c r="C20" s="72">
        <v>6</v>
      </c>
      <c r="D20" s="250"/>
      <c r="E20" s="251"/>
      <c r="F20" s="252"/>
      <c r="G20" s="71"/>
      <c r="H20" s="71"/>
      <c r="I20" s="23"/>
    </row>
    <row r="21" spans="2:16" ht="24" customHeight="1" x14ac:dyDescent="0.25">
      <c r="B21" s="19"/>
      <c r="C21" s="72">
        <v>7</v>
      </c>
      <c r="D21" s="250"/>
      <c r="E21" s="251"/>
      <c r="F21" s="252"/>
      <c r="G21" s="71"/>
      <c r="H21" s="71"/>
      <c r="I21" s="23"/>
    </row>
    <row r="22" spans="2:16" ht="24" customHeight="1" x14ac:dyDescent="0.25">
      <c r="B22" s="19"/>
      <c r="C22" s="72">
        <v>8</v>
      </c>
      <c r="D22" s="250"/>
      <c r="E22" s="251"/>
      <c r="F22" s="252"/>
      <c r="G22" s="71"/>
      <c r="H22" s="71"/>
      <c r="I22" s="23"/>
    </row>
    <row r="23" spans="2:16" ht="24" customHeight="1" x14ac:dyDescent="0.25">
      <c r="B23" s="19"/>
      <c r="C23" s="72">
        <v>9</v>
      </c>
      <c r="D23" s="250"/>
      <c r="E23" s="251"/>
      <c r="F23" s="252"/>
      <c r="G23" s="71"/>
      <c r="H23" s="71"/>
      <c r="I23" s="23"/>
    </row>
    <row r="24" spans="2:16" ht="24" customHeight="1" x14ac:dyDescent="0.25">
      <c r="B24" s="19"/>
      <c r="C24" s="72">
        <v>10</v>
      </c>
      <c r="D24" s="250"/>
      <c r="E24" s="251"/>
      <c r="F24" s="252"/>
      <c r="G24" s="71"/>
      <c r="H24" s="71"/>
      <c r="I24" s="23"/>
    </row>
    <row r="25" spans="2:16" ht="24" customHeight="1" x14ac:dyDescent="0.25">
      <c r="B25" s="19"/>
      <c r="C25" s="72">
        <v>11</v>
      </c>
      <c r="D25" s="250"/>
      <c r="E25" s="251"/>
      <c r="F25" s="252"/>
      <c r="G25" s="71"/>
      <c r="H25" s="71"/>
      <c r="I25" s="23"/>
    </row>
    <row r="26" spans="2:16" ht="24" customHeight="1" x14ac:dyDescent="0.25">
      <c r="B26" s="19"/>
      <c r="C26" s="72">
        <v>12</v>
      </c>
      <c r="D26" s="250"/>
      <c r="E26" s="251"/>
      <c r="F26" s="252"/>
      <c r="G26" s="71"/>
      <c r="H26" s="71"/>
      <c r="I26" s="23"/>
    </row>
    <row r="27" spans="2:16" ht="24" customHeight="1" x14ac:dyDescent="0.25">
      <c r="B27" s="19"/>
      <c r="C27" s="72">
        <v>13</v>
      </c>
      <c r="D27" s="250"/>
      <c r="E27" s="251"/>
      <c r="F27" s="252"/>
      <c r="G27" s="71"/>
      <c r="H27" s="71"/>
      <c r="I27" s="23"/>
    </row>
    <row r="28" spans="2:16" ht="24" customHeight="1" x14ac:dyDescent="0.25">
      <c r="B28" s="19"/>
      <c r="C28" s="72">
        <v>14</v>
      </c>
      <c r="D28" s="250"/>
      <c r="E28" s="251"/>
      <c r="F28" s="252"/>
      <c r="G28" s="71"/>
      <c r="H28" s="71"/>
      <c r="I28" s="23"/>
    </row>
    <row r="29" spans="2:16" ht="24" customHeight="1" x14ac:dyDescent="0.25">
      <c r="B29" s="19"/>
      <c r="C29" s="72">
        <v>15</v>
      </c>
      <c r="D29" s="250"/>
      <c r="E29" s="251"/>
      <c r="F29" s="252"/>
      <c r="G29" s="71"/>
      <c r="H29" s="71"/>
      <c r="I29" s="23"/>
    </row>
    <row r="30" spans="2:16" ht="24" customHeight="1" x14ac:dyDescent="0.25">
      <c r="B30" s="19"/>
      <c r="C30" s="72">
        <v>16</v>
      </c>
      <c r="D30" s="250"/>
      <c r="E30" s="251"/>
      <c r="F30" s="252"/>
      <c r="G30" s="71"/>
      <c r="H30" s="71"/>
      <c r="I30" s="23"/>
    </row>
    <row r="31" spans="2:16" ht="24" customHeight="1" x14ac:dyDescent="0.25">
      <c r="B31" s="19"/>
      <c r="C31" s="72">
        <v>17</v>
      </c>
      <c r="D31" s="250"/>
      <c r="E31" s="251"/>
      <c r="F31" s="252"/>
      <c r="G31" s="71"/>
      <c r="H31" s="71"/>
      <c r="I31" s="23"/>
      <c r="K31" s="230"/>
      <c r="L31" s="230"/>
      <c r="M31" s="230"/>
      <c r="N31" s="230"/>
      <c r="O31" s="230"/>
      <c r="P31" s="230"/>
    </row>
    <row r="32" spans="2:16" ht="24" customHeight="1" x14ac:dyDescent="0.25">
      <c r="B32" s="19"/>
      <c r="C32" s="72">
        <v>18</v>
      </c>
      <c r="D32" s="250"/>
      <c r="E32" s="251"/>
      <c r="F32" s="252"/>
      <c r="G32" s="71"/>
      <c r="H32" s="71"/>
      <c r="I32" s="23"/>
      <c r="N32" s="56"/>
      <c r="O32" s="56"/>
      <c r="P32" s="56"/>
    </row>
    <row r="33" spans="2:9" ht="24" customHeight="1" x14ac:dyDescent="0.25">
      <c r="B33" s="19"/>
      <c r="C33" s="72">
        <v>19</v>
      </c>
      <c r="D33" s="250"/>
      <c r="E33" s="251"/>
      <c r="F33" s="252"/>
      <c r="G33" s="71"/>
      <c r="H33" s="71"/>
      <c r="I33" s="23"/>
    </row>
    <row r="34" spans="2:9" ht="24" customHeight="1" x14ac:dyDescent="0.25">
      <c r="B34" s="19"/>
      <c r="C34" s="72">
        <v>20</v>
      </c>
      <c r="D34" s="250"/>
      <c r="E34" s="251"/>
      <c r="F34" s="252"/>
      <c r="G34" s="71"/>
      <c r="H34" s="71"/>
      <c r="I34" s="23"/>
    </row>
    <row r="35" spans="2:9" ht="18.75" customHeight="1" thickBot="1" x14ac:dyDescent="0.3">
      <c r="B35" s="19"/>
      <c r="C35" s="12"/>
      <c r="D35" s="238" t="s">
        <v>7</v>
      </c>
      <c r="E35" s="238"/>
      <c r="F35" s="258"/>
      <c r="G35" s="59">
        <f>IF($F$11=1,(SUM(G$15:G$34)/COUNTA(G$15:G$34))*0.3,IF(OR($F$11=2,$F$11=3),(SUM(G$15:G$34)/COUNTA(G$15:G$34))*0.2,(SUM(G$15:G$34)/COUNTA(G$15:G$34))*0.1))</f>
        <v>10</v>
      </c>
      <c r="H35" s="59">
        <f>IF($F$11=1,(SUM(H$15:H$34)/COUNTA(H$15:H$34))*0.7,IF(OR($F$11=2,$F$11=3),(SUM(H$15:H$34)/COUNTA(H$15:H$34))*0.4,(SUM(H$15:H$34)/COUNTA(H$15:H$34))*0.3))</f>
        <v>30</v>
      </c>
      <c r="I35" s="23"/>
    </row>
    <row r="36" spans="2:9" ht="18.75" customHeight="1" thickBot="1" x14ac:dyDescent="0.3">
      <c r="B36" s="25"/>
      <c r="C36" s="26"/>
      <c r="D36" s="253" t="s">
        <v>11</v>
      </c>
      <c r="E36" s="253"/>
      <c r="F36" s="254"/>
      <c r="G36" s="265">
        <f>SUM($G$35:$H$35)</f>
        <v>40</v>
      </c>
      <c r="H36" s="266"/>
      <c r="I36" s="27"/>
    </row>
    <row r="37" spans="2:9" ht="16.5" thickTop="1" thickBot="1" x14ac:dyDescent="0.3">
      <c r="B37" s="21"/>
      <c r="C37" s="22"/>
      <c r="D37" s="22"/>
      <c r="E37" s="22"/>
      <c r="F37" s="22"/>
      <c r="G37" s="22"/>
      <c r="H37" s="22"/>
      <c r="I37" s="28"/>
    </row>
    <row r="38" spans="2:9" ht="18.75" x14ac:dyDescent="0.25">
      <c r="B38" s="19"/>
      <c r="C38" s="233" t="s">
        <v>9</v>
      </c>
      <c r="D38" s="234"/>
      <c r="E38" s="234"/>
      <c r="F38" s="234"/>
      <c r="G38" s="234"/>
      <c r="H38" s="235"/>
      <c r="I38" s="23"/>
    </row>
    <row r="39" spans="2:9" ht="30" x14ac:dyDescent="0.25">
      <c r="B39" s="19"/>
      <c r="C39" s="236"/>
      <c r="D39" s="236"/>
      <c r="E39" s="236"/>
      <c r="F39" s="236"/>
      <c r="G39" s="6" t="s">
        <v>14</v>
      </c>
      <c r="H39" s="7" t="s">
        <v>10</v>
      </c>
      <c r="I39" s="23"/>
    </row>
    <row r="40" spans="2:9" x14ac:dyDescent="0.25">
      <c r="B40" s="19"/>
      <c r="C40" s="237" t="s">
        <v>35</v>
      </c>
      <c r="D40" s="237"/>
      <c r="E40" s="237"/>
      <c r="F40" s="237"/>
      <c r="G40" s="71"/>
      <c r="H40" s="60">
        <f>$G40*0.1</f>
        <v>0</v>
      </c>
      <c r="I40" s="23"/>
    </row>
    <row r="41" spans="2:9" ht="15.75" thickBot="1" x14ac:dyDescent="0.3">
      <c r="B41" s="19"/>
      <c r="C41" s="237" t="s">
        <v>36</v>
      </c>
      <c r="D41" s="237"/>
      <c r="E41" s="237"/>
      <c r="F41" s="237"/>
      <c r="G41" s="3"/>
      <c r="H41" s="61">
        <f>$G41*0.3</f>
        <v>0</v>
      </c>
      <c r="I41" s="23"/>
    </row>
    <row r="42" spans="2:9" ht="18.75" customHeight="1" thickBot="1" x14ac:dyDescent="0.3">
      <c r="B42" s="19"/>
      <c r="C42" s="12"/>
      <c r="D42" s="238" t="s">
        <v>24</v>
      </c>
      <c r="E42" s="238"/>
      <c r="F42" s="239"/>
      <c r="G42" s="240">
        <f>IF($F$11=1,"TIDAK BERKENAAN",SUM($H$40:$H$41))</f>
        <v>0</v>
      </c>
      <c r="H42" s="241"/>
      <c r="I42" s="23"/>
    </row>
    <row r="43" spans="2:9" ht="15.75" thickBot="1" x14ac:dyDescent="0.3">
      <c r="B43" s="19"/>
      <c r="C43" s="12"/>
      <c r="D43" s="12"/>
      <c r="E43" s="12"/>
      <c r="F43" s="12"/>
      <c r="G43" s="12"/>
      <c r="H43" s="12"/>
      <c r="I43" s="23"/>
    </row>
    <row r="44" spans="2:9" ht="18.75" x14ac:dyDescent="0.25">
      <c r="B44" s="19"/>
      <c r="C44" s="233" t="s">
        <v>12</v>
      </c>
      <c r="D44" s="234"/>
      <c r="E44" s="234"/>
      <c r="F44" s="234"/>
      <c r="G44" s="234"/>
      <c r="H44" s="235"/>
      <c r="I44" s="23"/>
    </row>
    <row r="45" spans="2:9" ht="30" x14ac:dyDescent="0.25">
      <c r="B45" s="19"/>
      <c r="C45" s="236"/>
      <c r="D45" s="236"/>
      <c r="E45" s="236"/>
      <c r="F45" s="236"/>
      <c r="G45" s="69" t="s">
        <v>14</v>
      </c>
      <c r="H45" s="72" t="s">
        <v>10</v>
      </c>
      <c r="I45" s="23"/>
    </row>
    <row r="46" spans="2:9" ht="15.75" thickBot="1" x14ac:dyDescent="0.3">
      <c r="B46" s="19"/>
      <c r="C46" s="237" t="s">
        <v>27</v>
      </c>
      <c r="D46" s="237"/>
      <c r="E46" s="237"/>
      <c r="F46" s="237"/>
      <c r="G46" s="3"/>
      <c r="H46" s="61">
        <f>$G$46*0.2</f>
        <v>0</v>
      </c>
      <c r="I46" s="23"/>
    </row>
    <row r="47" spans="2:9" ht="18.75" customHeight="1" thickBot="1" x14ac:dyDescent="0.3">
      <c r="B47" s="19"/>
      <c r="C47" s="12"/>
      <c r="D47" s="12"/>
      <c r="E47" s="12"/>
      <c r="F47" s="14" t="s">
        <v>15</v>
      </c>
      <c r="G47" s="240">
        <f>IF($F$11&lt;4,"TIDAK BERKENAAN",$H$46)</f>
        <v>0</v>
      </c>
      <c r="H47" s="241"/>
      <c r="I47" s="23"/>
    </row>
    <row r="48" spans="2:9" ht="15.75" thickBot="1" x14ac:dyDescent="0.3">
      <c r="B48" s="19"/>
      <c r="C48" s="12"/>
      <c r="D48" s="12"/>
      <c r="E48" s="12"/>
      <c r="F48" s="12"/>
      <c r="G48" s="12"/>
      <c r="H48" s="12"/>
      <c r="I48" s="23"/>
    </row>
    <row r="49" spans="2:9" ht="18.75" x14ac:dyDescent="0.25">
      <c r="B49" s="19"/>
      <c r="C49" s="233" t="s">
        <v>16</v>
      </c>
      <c r="D49" s="234"/>
      <c r="E49" s="234"/>
      <c r="F49" s="234"/>
      <c r="G49" s="234"/>
      <c r="H49" s="235"/>
      <c r="I49" s="23"/>
    </row>
    <row r="50" spans="2:9" ht="30" x14ac:dyDescent="0.25">
      <c r="B50" s="19"/>
      <c r="C50" s="236"/>
      <c r="D50" s="236"/>
      <c r="E50" s="236"/>
      <c r="F50" s="236"/>
      <c r="G50" s="6" t="s">
        <v>14</v>
      </c>
      <c r="H50" s="7" t="s">
        <v>10</v>
      </c>
      <c r="I50" s="23"/>
    </row>
    <row r="51" spans="2:9" x14ac:dyDescent="0.25">
      <c r="B51" s="19"/>
      <c r="C51" s="237" t="s">
        <v>76</v>
      </c>
      <c r="D51" s="237"/>
      <c r="E51" s="237"/>
      <c r="F51" s="237"/>
      <c r="G51" s="188">
        <f>'Kompetensi Sosial'!I17</f>
        <v>0</v>
      </c>
      <c r="H51" s="73">
        <f>G51*0.2</f>
        <v>0</v>
      </c>
      <c r="I51" s="23"/>
    </row>
    <row r="52" spans="2:9" x14ac:dyDescent="0.25">
      <c r="B52" s="19"/>
      <c r="C52" s="237" t="s">
        <v>37</v>
      </c>
      <c r="D52" s="237"/>
      <c r="E52" s="237"/>
      <c r="F52" s="237"/>
      <c r="G52" s="71">
        <f>'Kompetensi Sosial'!O17</f>
        <v>0</v>
      </c>
      <c r="H52" s="60">
        <f>$G52*0.2</f>
        <v>0</v>
      </c>
      <c r="I52" s="23"/>
    </row>
    <row r="53" spans="2:9" ht="15.75" thickBot="1" x14ac:dyDescent="0.3">
      <c r="B53" s="19"/>
      <c r="C53" s="237" t="s">
        <v>38</v>
      </c>
      <c r="D53" s="237"/>
      <c r="E53" s="237"/>
      <c r="F53" s="237"/>
      <c r="G53" s="3">
        <f>'Kompetensi Sosial'!U17</f>
        <v>0</v>
      </c>
      <c r="H53" s="61">
        <f>$G53*0.6</f>
        <v>0</v>
      </c>
      <c r="I53" s="23"/>
    </row>
    <row r="54" spans="2:9" ht="18.75" customHeight="1" thickBot="1" x14ac:dyDescent="0.3">
      <c r="B54" s="19"/>
      <c r="C54" s="12"/>
      <c r="D54" s="238" t="s">
        <v>23</v>
      </c>
      <c r="E54" s="238"/>
      <c r="F54" s="239"/>
      <c r="G54" s="240" t="str">
        <f>IF(OR(G51&lt;60,G52&lt;60,G53&lt;60),"GAGAL",SUM($H$51:$H$53))</f>
        <v>GAGAL</v>
      </c>
      <c r="H54" s="241"/>
      <c r="I54" s="23"/>
    </row>
    <row r="55" spans="2:9" ht="16.5" customHeight="1" thickBot="1" x14ac:dyDescent="0.3">
      <c r="B55" s="19"/>
      <c r="C55" s="12"/>
      <c r="D55" s="14"/>
      <c r="E55" s="14"/>
      <c r="F55" s="14"/>
      <c r="G55" s="30"/>
      <c r="H55" s="30"/>
      <c r="I55" s="23"/>
    </row>
    <row r="56" spans="2:9" ht="18.75" customHeight="1" thickBot="1" x14ac:dyDescent="0.3">
      <c r="B56" s="19"/>
      <c r="C56" s="247" t="s">
        <v>30</v>
      </c>
      <c r="D56" s="248"/>
      <c r="E56" s="248"/>
      <c r="F56" s="248"/>
      <c r="G56" s="248"/>
      <c r="H56" s="249"/>
      <c r="I56" s="23"/>
    </row>
    <row r="57" spans="2:9" ht="15" customHeight="1" thickBot="1" x14ac:dyDescent="0.3">
      <c r="B57" s="19"/>
      <c r="C57" s="237" t="s">
        <v>70</v>
      </c>
      <c r="D57" s="237"/>
      <c r="E57" s="237"/>
      <c r="F57" s="237"/>
      <c r="G57" s="231" t="s">
        <v>225</v>
      </c>
      <c r="H57" s="232"/>
      <c r="I57" s="23"/>
    </row>
    <row r="58" spans="2:9" ht="17.25" customHeight="1" thickBot="1" x14ac:dyDescent="0.3">
      <c r="B58" s="19"/>
      <c r="C58" s="33"/>
      <c r="D58" s="34"/>
      <c r="E58" s="31"/>
      <c r="F58" s="31"/>
      <c r="G58" s="32"/>
      <c r="H58" s="32"/>
      <c r="I58" s="23"/>
    </row>
    <row r="59" spans="2:9" ht="18.75" customHeight="1" thickBot="1" x14ac:dyDescent="0.3">
      <c r="B59" s="19"/>
      <c r="C59" s="233" t="s">
        <v>33</v>
      </c>
      <c r="D59" s="234"/>
      <c r="E59" s="234"/>
      <c r="F59" s="234"/>
      <c r="G59" s="243"/>
      <c r="H59" s="244"/>
      <c r="I59" s="23"/>
    </row>
    <row r="60" spans="2:9" ht="18.75" customHeight="1" thickBot="1" x14ac:dyDescent="0.3">
      <c r="B60" s="19"/>
      <c r="C60" s="237" t="s">
        <v>21</v>
      </c>
      <c r="D60" s="237"/>
      <c r="E60" s="237"/>
      <c r="F60" s="242"/>
      <c r="G60" s="245">
        <f>IF($F$11=1,$G$36,IF(1&lt;$F$11&lt;4,SUM($G$36,$G$42),SUM($G$36,$G$42,$G$47)))</f>
        <v>40</v>
      </c>
      <c r="H60" s="246"/>
      <c r="I60" s="23"/>
    </row>
    <row r="61" spans="2:9" ht="18.75" customHeight="1" thickBot="1" x14ac:dyDescent="0.3">
      <c r="B61" s="19"/>
      <c r="C61" s="237" t="s">
        <v>22</v>
      </c>
      <c r="D61" s="237"/>
      <c r="E61" s="237"/>
      <c r="F61" s="242"/>
      <c r="G61" s="231" t="s">
        <v>225</v>
      </c>
      <c r="H61" s="232"/>
      <c r="I61" s="23"/>
    </row>
    <row r="62" spans="2:9" ht="15.75" thickBot="1" x14ac:dyDescent="0.3">
      <c r="B62" s="19"/>
      <c r="C62" s="12"/>
      <c r="D62" s="12"/>
      <c r="E62" s="12"/>
      <c r="F62" s="12"/>
      <c r="G62" s="12"/>
      <c r="H62" s="12"/>
      <c r="I62" s="23"/>
    </row>
    <row r="63" spans="2:9" ht="18.75" x14ac:dyDescent="0.25">
      <c r="B63" s="19"/>
      <c r="C63" s="233" t="s">
        <v>34</v>
      </c>
      <c r="D63" s="234"/>
      <c r="E63" s="234"/>
      <c r="F63" s="234"/>
      <c r="G63" s="234"/>
      <c r="H63" s="235"/>
      <c r="I63" s="23"/>
    </row>
    <row r="64" spans="2:9" x14ac:dyDescent="0.25">
      <c r="B64" s="19"/>
      <c r="C64" s="12"/>
      <c r="D64" s="12"/>
      <c r="E64" s="12"/>
      <c r="F64" s="12"/>
      <c r="G64" s="12"/>
      <c r="H64" s="12"/>
      <c r="I64" s="23"/>
    </row>
    <row r="65" spans="2:9" x14ac:dyDescent="0.25">
      <c r="B65" s="19"/>
      <c r="C65" s="12"/>
      <c r="D65" s="12"/>
      <c r="E65" s="12"/>
      <c r="F65" s="12"/>
      <c r="G65" s="12"/>
      <c r="H65" s="12"/>
      <c r="I65" s="23"/>
    </row>
    <row r="66" spans="2:9" x14ac:dyDescent="0.25">
      <c r="B66" s="19"/>
      <c r="C66" s="12"/>
      <c r="D66" s="12"/>
      <c r="E66" s="12"/>
      <c r="F66" s="12"/>
      <c r="G66" s="12"/>
      <c r="H66" s="12"/>
      <c r="I66" s="23"/>
    </row>
    <row r="67" spans="2:9" x14ac:dyDescent="0.25">
      <c r="B67" s="19"/>
      <c r="C67" s="12"/>
      <c r="D67" s="12"/>
      <c r="E67" s="12"/>
      <c r="F67" s="12"/>
      <c r="G67" s="12"/>
      <c r="H67" s="12"/>
      <c r="I67" s="23"/>
    </row>
    <row r="68" spans="2:9" x14ac:dyDescent="0.25">
      <c r="B68" s="18"/>
      <c r="C68" s="9"/>
      <c r="D68" s="9"/>
      <c r="E68" s="12"/>
      <c r="F68" s="9"/>
      <c r="G68" s="9"/>
      <c r="H68" s="9"/>
      <c r="I68" s="23"/>
    </row>
    <row r="69" spans="2:9" x14ac:dyDescent="0.25">
      <c r="B69" s="19" t="s">
        <v>17</v>
      </c>
      <c r="C69" s="12"/>
      <c r="D69" s="12"/>
      <c r="E69" s="15"/>
      <c r="F69" s="12" t="s">
        <v>20</v>
      </c>
      <c r="G69" s="12"/>
      <c r="H69" s="12"/>
      <c r="I69" s="29"/>
    </row>
    <row r="70" spans="2:9" x14ac:dyDescent="0.25">
      <c r="B70" s="19" t="s">
        <v>18</v>
      </c>
      <c r="C70" s="12"/>
      <c r="D70" s="67"/>
      <c r="E70" s="12"/>
      <c r="F70" s="67" t="s">
        <v>18</v>
      </c>
      <c r="G70" s="67"/>
      <c r="H70" s="67"/>
      <c r="I70" s="36"/>
    </row>
    <row r="71" spans="2:9" x14ac:dyDescent="0.25">
      <c r="B71" s="19" t="s">
        <v>19</v>
      </c>
      <c r="C71" s="12"/>
      <c r="D71" s="67"/>
      <c r="E71" s="12"/>
      <c r="F71" s="67" t="s">
        <v>19</v>
      </c>
      <c r="G71" s="67"/>
      <c r="H71" s="67"/>
      <c r="I71" s="36"/>
    </row>
    <row r="72" spans="2:9" x14ac:dyDescent="0.25">
      <c r="B72" s="19"/>
      <c r="C72" s="12"/>
      <c r="D72" s="12"/>
      <c r="E72" s="12"/>
      <c r="F72" s="12"/>
      <c r="G72" s="12"/>
      <c r="H72" s="12"/>
      <c r="I72" s="23"/>
    </row>
    <row r="73" spans="2:9" x14ac:dyDescent="0.25">
      <c r="B73" s="19"/>
      <c r="C73" s="12"/>
      <c r="D73" s="12"/>
      <c r="E73" s="12"/>
      <c r="F73" s="12"/>
      <c r="G73" s="12"/>
      <c r="H73" s="12"/>
      <c r="I73" s="23"/>
    </row>
    <row r="74" spans="2:9" x14ac:dyDescent="0.25">
      <c r="B74" s="19"/>
      <c r="C74" s="12"/>
      <c r="D74" s="12"/>
      <c r="E74" s="12"/>
      <c r="F74" s="12"/>
      <c r="G74" s="12"/>
      <c r="H74" s="12"/>
      <c r="I74" s="23"/>
    </row>
    <row r="75" spans="2:9" x14ac:dyDescent="0.25">
      <c r="B75" s="19"/>
      <c r="C75" s="12"/>
      <c r="D75" s="12"/>
      <c r="E75" s="12"/>
      <c r="F75" s="12"/>
      <c r="G75" s="12"/>
      <c r="H75" s="12"/>
      <c r="I75" s="23"/>
    </row>
    <row r="76" spans="2:9" x14ac:dyDescent="0.25">
      <c r="B76" s="19"/>
      <c r="C76" s="12"/>
      <c r="D76" s="12"/>
      <c r="E76" s="12"/>
      <c r="F76" s="12"/>
      <c r="G76" s="12"/>
      <c r="H76" s="12"/>
      <c r="I76" s="23"/>
    </row>
    <row r="77" spans="2:9" x14ac:dyDescent="0.25">
      <c r="B77" s="18"/>
      <c r="C77" s="9"/>
      <c r="D77" s="9"/>
      <c r="E77" s="15"/>
      <c r="F77" s="12"/>
      <c r="G77" s="12"/>
      <c r="H77" s="12"/>
      <c r="I77" s="23"/>
    </row>
    <row r="78" spans="2:9" x14ac:dyDescent="0.25">
      <c r="B78" s="19" t="s">
        <v>25</v>
      </c>
      <c r="C78" s="12"/>
      <c r="D78" s="12"/>
      <c r="E78" s="12"/>
      <c r="F78" s="12"/>
      <c r="G78" s="12"/>
      <c r="H78" s="12"/>
      <c r="I78" s="23"/>
    </row>
    <row r="79" spans="2:9" x14ac:dyDescent="0.25">
      <c r="B79" s="19" t="s">
        <v>18</v>
      </c>
      <c r="C79" s="12"/>
      <c r="D79" s="67"/>
      <c r="E79" s="12"/>
      <c r="F79" s="12"/>
      <c r="G79" s="12"/>
      <c r="H79" s="12"/>
      <c r="I79" s="23"/>
    </row>
    <row r="80" spans="2:9" x14ac:dyDescent="0.25">
      <c r="B80" s="19" t="s">
        <v>19</v>
      </c>
      <c r="C80" s="12"/>
      <c r="D80" s="67"/>
      <c r="E80" s="12"/>
      <c r="F80" s="12"/>
      <c r="G80" s="12"/>
      <c r="H80" s="12"/>
      <c r="I80" s="23"/>
    </row>
    <row r="81" spans="2:9" ht="15.75" thickBot="1" x14ac:dyDescent="0.3">
      <c r="B81" s="25"/>
      <c r="C81" s="26"/>
      <c r="D81" s="26"/>
      <c r="E81" s="26"/>
      <c r="F81" s="26"/>
      <c r="G81" s="26"/>
      <c r="H81" s="26"/>
      <c r="I81" s="27"/>
    </row>
    <row r="82" spans="2:9" ht="15.75" thickTop="1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</sheetData>
  <sheetProtection algorithmName="SHA-512" hashValue="e2eJowwt7EoWMsXkisquPG5iSkpR0RN/fQCFyrxVa4vcTbFpPS/iOnceYNeVfvlRs8fCUNDfilNcc+iYtm96Hw==" saltValue="xkbeIhXdnK8Wpw15N7IGcA==" spinCount="100000" sheet="1" formatCells="0" formatRows="0" insertRows="0" deleteRows="0" selectLockedCells="1"/>
  <mergeCells count="63">
    <mergeCell ref="D15:F15"/>
    <mergeCell ref="C2:H2"/>
    <mergeCell ref="F3:H3"/>
    <mergeCell ref="F4:H4"/>
    <mergeCell ref="F5:H5"/>
    <mergeCell ref="F6:H6"/>
    <mergeCell ref="F7:H7"/>
    <mergeCell ref="F8:H8"/>
    <mergeCell ref="F9:H9"/>
    <mergeCell ref="F10:H10"/>
    <mergeCell ref="C13:H13"/>
    <mergeCell ref="D14:F14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36:F36"/>
    <mergeCell ref="G36:H36"/>
    <mergeCell ref="D28:F28"/>
    <mergeCell ref="D29:F29"/>
    <mergeCell ref="D30:F30"/>
    <mergeCell ref="D31:F31"/>
    <mergeCell ref="O31:P31"/>
    <mergeCell ref="D32:F32"/>
    <mergeCell ref="D33:F33"/>
    <mergeCell ref="D34:F34"/>
    <mergeCell ref="D35:F35"/>
    <mergeCell ref="K31:L31"/>
    <mergeCell ref="M31:N31"/>
    <mergeCell ref="C38:H38"/>
    <mergeCell ref="C39:F39"/>
    <mergeCell ref="C40:F40"/>
    <mergeCell ref="C41:F41"/>
    <mergeCell ref="D42:F42"/>
    <mergeCell ref="G42:H42"/>
    <mergeCell ref="C56:H56"/>
    <mergeCell ref="C44:H44"/>
    <mergeCell ref="C45:F45"/>
    <mergeCell ref="C46:F46"/>
    <mergeCell ref="G47:H47"/>
    <mergeCell ref="C49:H49"/>
    <mergeCell ref="C50:F50"/>
    <mergeCell ref="C51:F51"/>
    <mergeCell ref="C52:F52"/>
    <mergeCell ref="C53:F53"/>
    <mergeCell ref="D54:F54"/>
    <mergeCell ref="G54:H54"/>
    <mergeCell ref="C63:H63"/>
    <mergeCell ref="C57:F57"/>
    <mergeCell ref="G57:H57"/>
    <mergeCell ref="C59:H59"/>
    <mergeCell ref="C60:F60"/>
    <mergeCell ref="G60:H60"/>
    <mergeCell ref="C61:F61"/>
    <mergeCell ref="G61:H61"/>
  </mergeCells>
  <conditionalFormatting sqref="G15:H34">
    <cfRule type="cellIs" dxfId="20" priority="5" operator="lessThan">
      <formula>59.5</formula>
    </cfRule>
  </conditionalFormatting>
  <conditionalFormatting sqref="G40:G41">
    <cfRule type="cellIs" dxfId="19" priority="4" operator="lessThan">
      <formula>60</formula>
    </cfRule>
  </conditionalFormatting>
  <conditionalFormatting sqref="G46">
    <cfRule type="cellIs" dxfId="18" priority="3" operator="lessThan">
      <formula>59</formula>
    </cfRule>
  </conditionalFormatting>
  <conditionalFormatting sqref="G51:G53">
    <cfRule type="cellIs" dxfId="17" priority="2" operator="lessThan">
      <formula>59.5</formula>
    </cfRule>
  </conditionalFormatting>
  <conditionalFormatting sqref="G60:H60">
    <cfRule type="cellIs" dxfId="16" priority="1" operator="lessThan">
      <formula>59</formula>
    </cfRule>
  </conditionalFormatting>
  <dataValidations count="4">
    <dataValidation type="list" allowBlank="1" showInputMessage="1" showErrorMessage="1" sqref="G57:H57" xr:uid="{E269DAD8-8EF4-4994-B5C8-5647A169F17A}">
      <formula1>"SILA PILIH,LENGKAP,TIDAK LENGKAP"</formula1>
    </dataValidation>
    <dataValidation type="list" allowBlank="1" showInputMessage="1" showErrorMessage="1" sqref="A2" xr:uid="{6BAB539E-5AB6-4F96-9DBB-75999249C59D}">
      <formula1>"LAMA,BARU"</formula1>
    </dataValidation>
    <dataValidation type="decimal" allowBlank="1" showInputMessage="1" showErrorMessage="1" promptTitle="Masukkan markah sebenar" prompt="Sila masukkan markah sebenar/asal perantis" sqref="G15:H34" xr:uid="{AAF5E624-F56B-4D8A-9ADF-D34CA7F792D0}">
      <formula1>0</formula1>
      <formula2>100</formula2>
    </dataValidation>
    <dataValidation type="list" allowBlank="1" showInputMessage="1" showErrorMessage="1" sqref="G61:H61" xr:uid="{B06F56AA-9CAD-477E-8F57-BFFCEE294A4C}">
      <formula1>"SILA PILIH, TERAMPIL, BELUM TERAMPIL"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89" fitToHeight="2" orientation="portrait" r:id="rId1"/>
  <headerFooter>
    <oddFooter>Page &amp;P of &amp;N</oddFooter>
  </headerFooter>
  <rowBreaks count="1" manualBreakCount="1">
    <brk id="36" min="1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3DEF4-802B-4B1D-942C-09D2417A5881}">
  <dimension ref="A1:P84"/>
  <sheetViews>
    <sheetView topLeftCell="A31" zoomScale="120" zoomScaleNormal="120" workbookViewId="0">
      <selection activeCell="G40" sqref="G40"/>
    </sheetView>
  </sheetViews>
  <sheetFormatPr defaultRowHeight="15" x14ac:dyDescent="0.25"/>
  <cols>
    <col min="1" max="1" width="3.85546875" style="4" customWidth="1"/>
    <col min="2" max="2" width="5" style="4" customWidth="1"/>
    <col min="3" max="3" width="3" style="4" bestFit="1" customWidth="1"/>
    <col min="4" max="4" width="31.140625" style="4" customWidth="1"/>
    <col min="5" max="5" width="1.7109375" style="4" customWidth="1"/>
    <col min="6" max="6" width="14.85546875" style="4" customWidth="1"/>
    <col min="7" max="7" width="10.7109375" style="4" customWidth="1"/>
    <col min="8" max="8" width="11.5703125" style="4" bestFit="1" customWidth="1"/>
    <col min="9" max="9" width="5.140625" style="4" customWidth="1"/>
    <col min="10" max="16384" width="9.140625" style="4"/>
  </cols>
  <sheetData>
    <row r="1" spans="1:14" ht="15.75" thickTop="1" x14ac:dyDescent="0.25">
      <c r="B1" s="21"/>
      <c r="C1" s="22"/>
      <c r="D1" s="22"/>
      <c r="E1" s="22"/>
      <c r="F1" s="22"/>
      <c r="G1" s="22"/>
      <c r="H1" s="22"/>
      <c r="I1" s="17" t="s">
        <v>71</v>
      </c>
    </row>
    <row r="2" spans="1:14" ht="18.75" customHeight="1" x14ac:dyDescent="0.35">
      <c r="A2" s="85"/>
      <c r="B2" s="19"/>
      <c r="C2" s="259" t="s">
        <v>13</v>
      </c>
      <c r="D2" s="259"/>
      <c r="E2" s="259"/>
      <c r="F2" s="259"/>
      <c r="G2" s="259"/>
      <c r="H2" s="259"/>
      <c r="I2" s="23"/>
    </row>
    <row r="3" spans="1:14" ht="23.25" customHeight="1" x14ac:dyDescent="0.25">
      <c r="B3" s="19"/>
      <c r="C3" s="85">
        <v>1</v>
      </c>
      <c r="D3" s="11" t="s">
        <v>0</v>
      </c>
      <c r="E3" s="12" t="s">
        <v>2</v>
      </c>
      <c r="F3" s="267" t="str">
        <f>IF('Kompetensi Sosial'!D18="","",'Kompetensi Sosial'!$D$18)</f>
        <v>NOR SYAMIRA BINTI ANUAR</v>
      </c>
      <c r="G3" s="268"/>
      <c r="H3" s="268"/>
      <c r="I3" s="23"/>
    </row>
    <row r="4" spans="1:14" ht="15" customHeight="1" x14ac:dyDescent="0.25">
      <c r="B4" s="19"/>
      <c r="C4" s="85">
        <v>2</v>
      </c>
      <c r="D4" s="11" t="s">
        <v>3</v>
      </c>
      <c r="E4" s="12" t="s">
        <v>2</v>
      </c>
      <c r="F4" s="255" t="str">
        <f>IF('Kompetensi Sosial'!$C$18="","",'Kompetensi Sosial'!$C$18)</f>
        <v>950102-02-5946</v>
      </c>
      <c r="G4" s="255"/>
      <c r="H4" s="255"/>
      <c r="I4" s="23"/>
      <c r="J4" s="1"/>
      <c r="K4" s="1"/>
      <c r="L4" s="1"/>
      <c r="M4" s="1"/>
      <c r="N4" s="1"/>
    </row>
    <row r="5" spans="1:14" ht="22.5" customHeight="1" x14ac:dyDescent="0.25">
      <c r="B5" s="19"/>
      <c r="C5" s="85">
        <v>3</v>
      </c>
      <c r="D5" s="11" t="s">
        <v>4</v>
      </c>
      <c r="E5" s="12" t="s">
        <v>2</v>
      </c>
      <c r="F5" s="256" t="str">
        <f>IF('Kompetensi Sosial'!E3="","",'Kompetensi Sosial'!$E$3&amp;" &amp; "&amp;'Kompetensi Sosial'!$K$3)</f>
        <v>PD0001 &amp; PAWS ACADEMY</v>
      </c>
      <c r="G5" s="256"/>
      <c r="H5" s="256"/>
      <c r="I5" s="23"/>
      <c r="J5" s="1"/>
      <c r="K5" s="1"/>
      <c r="L5" s="1"/>
      <c r="M5" s="1"/>
      <c r="N5" s="1"/>
    </row>
    <row r="6" spans="1:14" ht="22.5" customHeight="1" x14ac:dyDescent="0.25">
      <c r="B6" s="19"/>
      <c r="C6" s="85">
        <v>4</v>
      </c>
      <c r="D6" s="11" t="s">
        <v>5</v>
      </c>
      <c r="E6" s="12" t="s">
        <v>2</v>
      </c>
      <c r="F6" s="256" t="str">
        <f>IF('Kompetensi Sosial'!E4="","",'Kompetensi Sosial'!$E$4&amp;" &amp; "&amp;'Kompetensi Sosial'!$K$4)</f>
        <v>SD0001 &amp; PAWS INC</v>
      </c>
      <c r="G6" s="256"/>
      <c r="H6" s="256"/>
      <c r="I6" s="23"/>
      <c r="J6" s="1"/>
      <c r="K6" s="1"/>
      <c r="L6" s="1"/>
      <c r="M6" s="1"/>
      <c r="N6" s="1"/>
    </row>
    <row r="7" spans="1:14" ht="15" customHeight="1" x14ac:dyDescent="0.25">
      <c r="B7" s="19"/>
      <c r="C7" s="85">
        <v>5</v>
      </c>
      <c r="D7" s="11" t="s">
        <v>223</v>
      </c>
      <c r="E7" s="12" t="s">
        <v>2</v>
      </c>
      <c r="F7" s="257" t="str">
        <f>IF('Kompetensi Sosial'!E5="","",'Kompetensi Sosial'!$E$5)</f>
        <v/>
      </c>
      <c r="G7" s="257"/>
      <c r="H7" s="257"/>
      <c r="I7" s="23"/>
    </row>
    <row r="8" spans="1:14" ht="22.5" customHeight="1" x14ac:dyDescent="0.25">
      <c r="B8" s="19"/>
      <c r="C8" s="85">
        <v>6</v>
      </c>
      <c r="D8" s="11" t="s">
        <v>224</v>
      </c>
      <c r="E8" s="12"/>
      <c r="F8" s="257" t="str">
        <f>IF('Kompetensi Sosial'!K5="","",'Kompetensi Sosial'!$K$5)</f>
        <v/>
      </c>
      <c r="G8" s="257"/>
      <c r="H8" s="257"/>
      <c r="I8" s="23"/>
    </row>
    <row r="9" spans="1:14" ht="15" customHeight="1" x14ac:dyDescent="0.25">
      <c r="B9" s="19"/>
      <c r="C9" s="85">
        <v>7</v>
      </c>
      <c r="D9" s="11" t="s">
        <v>69</v>
      </c>
      <c r="E9" s="12" t="s">
        <v>2</v>
      </c>
      <c r="F9" s="263" t="str">
        <f>IF('Kompetensi Sosial'!U3="","",'Kompetensi Sosial'!$U$3)</f>
        <v/>
      </c>
      <c r="G9" s="264"/>
      <c r="H9" s="264"/>
      <c r="I9" s="23"/>
    </row>
    <row r="10" spans="1:14" ht="15" customHeight="1" x14ac:dyDescent="0.25">
      <c r="B10" s="19"/>
      <c r="C10" s="85">
        <v>8</v>
      </c>
      <c r="D10" s="11" t="s">
        <v>68</v>
      </c>
      <c r="E10" s="56" t="s">
        <v>2</v>
      </c>
      <c r="F10" s="263" t="str">
        <f>IF('Kompetensi Sosial'!U4="","",'Kompetensi Sosial'!$U$4)</f>
        <v/>
      </c>
      <c r="G10" s="263"/>
      <c r="H10" s="263"/>
      <c r="I10" s="23"/>
    </row>
    <row r="11" spans="1:14" ht="15" customHeight="1" x14ac:dyDescent="0.25">
      <c r="B11" s="19"/>
      <c r="C11" s="85">
        <v>9</v>
      </c>
      <c r="D11" s="11" t="s">
        <v>6</v>
      </c>
      <c r="E11" s="16" t="s">
        <v>2</v>
      </c>
      <c r="F11" s="180" t="str">
        <f>'Kompetensi Sosial'!$U$5</f>
        <v>DLKM</v>
      </c>
      <c r="G11" s="24"/>
      <c r="H11" s="24"/>
      <c r="I11" s="23"/>
    </row>
    <row r="12" spans="1:14" ht="15.75" thickBot="1" x14ac:dyDescent="0.3">
      <c r="B12" s="19"/>
      <c r="C12" s="85"/>
      <c r="D12" s="12"/>
      <c r="E12" s="12"/>
      <c r="F12" s="12"/>
      <c r="G12" s="12"/>
      <c r="H12" s="12"/>
      <c r="I12" s="23"/>
    </row>
    <row r="13" spans="1:14" ht="18.75" x14ac:dyDescent="0.25">
      <c r="B13" s="19"/>
      <c r="C13" s="233" t="s">
        <v>26</v>
      </c>
      <c r="D13" s="234"/>
      <c r="E13" s="234"/>
      <c r="F13" s="234"/>
      <c r="G13" s="234"/>
      <c r="H13" s="235"/>
      <c r="I13" s="23"/>
    </row>
    <row r="14" spans="1:14" ht="31.5" customHeight="1" x14ac:dyDescent="0.25">
      <c r="B14" s="19"/>
      <c r="C14" s="20" t="s">
        <v>8</v>
      </c>
      <c r="D14" s="260" t="s">
        <v>1</v>
      </c>
      <c r="E14" s="261"/>
      <c r="F14" s="262"/>
      <c r="G14" s="35" t="s">
        <v>31</v>
      </c>
      <c r="H14" s="35" t="s">
        <v>32</v>
      </c>
      <c r="I14" s="23"/>
    </row>
    <row r="15" spans="1:14" ht="24" customHeight="1" x14ac:dyDescent="0.25">
      <c r="B15" s="19"/>
      <c r="C15" s="72">
        <v>1</v>
      </c>
      <c r="D15" s="250"/>
      <c r="E15" s="251"/>
      <c r="F15" s="252"/>
      <c r="G15" s="71">
        <v>100</v>
      </c>
      <c r="H15" s="71">
        <v>100</v>
      </c>
      <c r="I15" s="23"/>
    </row>
    <row r="16" spans="1:14" ht="24" customHeight="1" x14ac:dyDescent="0.25">
      <c r="B16" s="19"/>
      <c r="C16" s="72">
        <v>2</v>
      </c>
      <c r="D16" s="250"/>
      <c r="E16" s="251"/>
      <c r="F16" s="252"/>
      <c r="G16" s="71"/>
      <c r="H16" s="71"/>
      <c r="I16" s="23"/>
    </row>
    <row r="17" spans="2:16" ht="24" customHeight="1" x14ac:dyDescent="0.25">
      <c r="B17" s="19"/>
      <c r="C17" s="72">
        <v>3</v>
      </c>
      <c r="D17" s="250"/>
      <c r="E17" s="251"/>
      <c r="F17" s="252"/>
      <c r="G17" s="71"/>
      <c r="H17" s="71"/>
      <c r="I17" s="23"/>
    </row>
    <row r="18" spans="2:16" ht="24" customHeight="1" x14ac:dyDescent="0.25">
      <c r="B18" s="19"/>
      <c r="C18" s="72">
        <v>4</v>
      </c>
      <c r="D18" s="250"/>
      <c r="E18" s="251"/>
      <c r="F18" s="252"/>
      <c r="G18" s="71"/>
      <c r="H18" s="71"/>
      <c r="I18" s="23"/>
    </row>
    <row r="19" spans="2:16" ht="24" customHeight="1" x14ac:dyDescent="0.25">
      <c r="B19" s="19"/>
      <c r="C19" s="72">
        <v>5</v>
      </c>
      <c r="D19" s="250"/>
      <c r="E19" s="251"/>
      <c r="F19" s="252"/>
      <c r="G19" s="71"/>
      <c r="H19" s="71"/>
      <c r="I19" s="23"/>
    </row>
    <row r="20" spans="2:16" ht="24" customHeight="1" x14ac:dyDescent="0.25">
      <c r="B20" s="19"/>
      <c r="C20" s="72">
        <v>6</v>
      </c>
      <c r="D20" s="250"/>
      <c r="E20" s="251"/>
      <c r="F20" s="252"/>
      <c r="G20" s="71"/>
      <c r="H20" s="71"/>
      <c r="I20" s="23"/>
    </row>
    <row r="21" spans="2:16" ht="24" customHeight="1" x14ac:dyDescent="0.25">
      <c r="B21" s="19"/>
      <c r="C21" s="72">
        <v>7</v>
      </c>
      <c r="D21" s="250"/>
      <c r="E21" s="251"/>
      <c r="F21" s="252"/>
      <c r="G21" s="71"/>
      <c r="H21" s="71"/>
      <c r="I21" s="23"/>
    </row>
    <row r="22" spans="2:16" ht="24" customHeight="1" x14ac:dyDescent="0.25">
      <c r="B22" s="19"/>
      <c r="C22" s="72">
        <v>8</v>
      </c>
      <c r="D22" s="250"/>
      <c r="E22" s="251"/>
      <c r="F22" s="252"/>
      <c r="G22" s="71"/>
      <c r="H22" s="71"/>
      <c r="I22" s="23"/>
    </row>
    <row r="23" spans="2:16" ht="24" customHeight="1" x14ac:dyDescent="0.25">
      <c r="B23" s="19"/>
      <c r="C23" s="72">
        <v>9</v>
      </c>
      <c r="D23" s="250"/>
      <c r="E23" s="251"/>
      <c r="F23" s="252"/>
      <c r="G23" s="71"/>
      <c r="H23" s="71"/>
      <c r="I23" s="23"/>
    </row>
    <row r="24" spans="2:16" ht="24" customHeight="1" x14ac:dyDescent="0.25">
      <c r="B24" s="19"/>
      <c r="C24" s="72">
        <v>10</v>
      </c>
      <c r="D24" s="250"/>
      <c r="E24" s="251"/>
      <c r="F24" s="252"/>
      <c r="G24" s="71"/>
      <c r="H24" s="71"/>
      <c r="I24" s="23"/>
    </row>
    <row r="25" spans="2:16" ht="24" customHeight="1" x14ac:dyDescent="0.25">
      <c r="B25" s="19"/>
      <c r="C25" s="72">
        <v>11</v>
      </c>
      <c r="D25" s="250"/>
      <c r="E25" s="251"/>
      <c r="F25" s="252"/>
      <c r="G25" s="71"/>
      <c r="H25" s="71"/>
      <c r="I25" s="23"/>
    </row>
    <row r="26" spans="2:16" ht="24" customHeight="1" x14ac:dyDescent="0.25">
      <c r="B26" s="19"/>
      <c r="C26" s="72">
        <v>12</v>
      </c>
      <c r="D26" s="250"/>
      <c r="E26" s="251"/>
      <c r="F26" s="252"/>
      <c r="G26" s="71"/>
      <c r="H26" s="71"/>
      <c r="I26" s="23"/>
    </row>
    <row r="27" spans="2:16" ht="24" customHeight="1" x14ac:dyDescent="0.25">
      <c r="B27" s="19"/>
      <c r="C27" s="72">
        <v>13</v>
      </c>
      <c r="D27" s="250"/>
      <c r="E27" s="251"/>
      <c r="F27" s="252"/>
      <c r="G27" s="71"/>
      <c r="H27" s="71"/>
      <c r="I27" s="23"/>
    </row>
    <row r="28" spans="2:16" ht="24" customHeight="1" x14ac:dyDescent="0.25">
      <c r="B28" s="19"/>
      <c r="C28" s="72">
        <v>14</v>
      </c>
      <c r="D28" s="250"/>
      <c r="E28" s="251"/>
      <c r="F28" s="252"/>
      <c r="G28" s="71"/>
      <c r="H28" s="71"/>
      <c r="I28" s="23"/>
    </row>
    <row r="29" spans="2:16" ht="24" customHeight="1" x14ac:dyDescent="0.25">
      <c r="B29" s="19"/>
      <c r="C29" s="72">
        <v>15</v>
      </c>
      <c r="D29" s="250"/>
      <c r="E29" s="251"/>
      <c r="F29" s="252"/>
      <c r="G29" s="71"/>
      <c r="H29" s="71"/>
      <c r="I29" s="23"/>
    </row>
    <row r="30" spans="2:16" ht="24" customHeight="1" x14ac:dyDescent="0.25">
      <c r="B30" s="19"/>
      <c r="C30" s="72">
        <v>16</v>
      </c>
      <c r="D30" s="250"/>
      <c r="E30" s="251"/>
      <c r="F30" s="252"/>
      <c r="G30" s="71"/>
      <c r="H30" s="71"/>
      <c r="I30" s="23"/>
    </row>
    <row r="31" spans="2:16" ht="24" customHeight="1" x14ac:dyDescent="0.25">
      <c r="B31" s="19"/>
      <c r="C31" s="72">
        <v>17</v>
      </c>
      <c r="D31" s="250"/>
      <c r="E31" s="251"/>
      <c r="F31" s="252"/>
      <c r="G31" s="71"/>
      <c r="H31" s="71"/>
      <c r="I31" s="23"/>
      <c r="K31" s="230"/>
      <c r="L31" s="230"/>
      <c r="M31" s="230"/>
      <c r="N31" s="230"/>
      <c r="O31" s="230"/>
      <c r="P31" s="230"/>
    </row>
    <row r="32" spans="2:16" ht="24" customHeight="1" x14ac:dyDescent="0.25">
      <c r="B32" s="19"/>
      <c r="C32" s="72">
        <v>18</v>
      </c>
      <c r="D32" s="250"/>
      <c r="E32" s="251"/>
      <c r="F32" s="252"/>
      <c r="G32" s="71"/>
      <c r="H32" s="71"/>
      <c r="I32" s="23"/>
      <c r="N32" s="56"/>
      <c r="O32" s="56"/>
      <c r="P32" s="56"/>
    </row>
    <row r="33" spans="2:9" ht="24" customHeight="1" x14ac:dyDescent="0.25">
      <c r="B33" s="19"/>
      <c r="C33" s="72">
        <v>19</v>
      </c>
      <c r="D33" s="250"/>
      <c r="E33" s="251"/>
      <c r="F33" s="252"/>
      <c r="G33" s="71"/>
      <c r="H33" s="71"/>
      <c r="I33" s="23"/>
    </row>
    <row r="34" spans="2:9" ht="24" customHeight="1" x14ac:dyDescent="0.25">
      <c r="B34" s="19"/>
      <c r="C34" s="72">
        <v>20</v>
      </c>
      <c r="D34" s="250"/>
      <c r="E34" s="251"/>
      <c r="F34" s="252"/>
      <c r="G34" s="71"/>
      <c r="H34" s="71"/>
      <c r="I34" s="23"/>
    </row>
    <row r="35" spans="2:9" ht="18.75" customHeight="1" thickBot="1" x14ac:dyDescent="0.3">
      <c r="B35" s="19"/>
      <c r="C35" s="12"/>
      <c r="D35" s="238" t="s">
        <v>7</v>
      </c>
      <c r="E35" s="238"/>
      <c r="F35" s="258"/>
      <c r="G35" s="59">
        <f>IF($F$11=1,(SUM(G$15:G$34)/COUNTA(G$15:G$34))*0.3,IF(OR($F$11=2,$F$11=3),(SUM(G$15:G$34)/COUNTA(G$15:G$34))*0.2,(SUM(G$15:G$34)/COUNTA(G$15:G$34))*0.1))</f>
        <v>10</v>
      </c>
      <c r="H35" s="59">
        <f>IF($F$11=1,(SUM(H$15:H$34)/COUNTA(H$15:H$34))*0.7,IF(OR($F$11=2,$F$11=3),(SUM(H$15:H$34)/COUNTA(H$15:H$34))*0.4,(SUM(H$15:H$34)/COUNTA(H$15:H$34))*0.3))</f>
        <v>30</v>
      </c>
      <c r="I35" s="23"/>
    </row>
    <row r="36" spans="2:9" ht="18.75" customHeight="1" thickBot="1" x14ac:dyDescent="0.3">
      <c r="B36" s="25"/>
      <c r="C36" s="26"/>
      <c r="D36" s="253" t="s">
        <v>11</v>
      </c>
      <c r="E36" s="253"/>
      <c r="F36" s="254"/>
      <c r="G36" s="265">
        <f>SUM($G$35:$H$35)</f>
        <v>40</v>
      </c>
      <c r="H36" s="266"/>
      <c r="I36" s="27"/>
    </row>
    <row r="37" spans="2:9" ht="16.5" thickTop="1" thickBot="1" x14ac:dyDescent="0.3">
      <c r="B37" s="21"/>
      <c r="C37" s="22"/>
      <c r="D37" s="22"/>
      <c r="E37" s="22"/>
      <c r="F37" s="22"/>
      <c r="G37" s="22"/>
      <c r="H37" s="22"/>
      <c r="I37" s="28"/>
    </row>
    <row r="38" spans="2:9" ht="18.75" x14ac:dyDescent="0.25">
      <c r="B38" s="19"/>
      <c r="C38" s="233" t="s">
        <v>9</v>
      </c>
      <c r="D38" s="234"/>
      <c r="E38" s="234"/>
      <c r="F38" s="234"/>
      <c r="G38" s="234"/>
      <c r="H38" s="235"/>
      <c r="I38" s="23"/>
    </row>
    <row r="39" spans="2:9" ht="30" x14ac:dyDescent="0.25">
      <c r="B39" s="19"/>
      <c r="C39" s="236"/>
      <c r="D39" s="236"/>
      <c r="E39" s="236"/>
      <c r="F39" s="236"/>
      <c r="G39" s="6" t="s">
        <v>14</v>
      </c>
      <c r="H39" s="7" t="s">
        <v>10</v>
      </c>
      <c r="I39" s="23"/>
    </row>
    <row r="40" spans="2:9" x14ac:dyDescent="0.25">
      <c r="B40" s="19"/>
      <c r="C40" s="237" t="s">
        <v>35</v>
      </c>
      <c r="D40" s="237"/>
      <c r="E40" s="237"/>
      <c r="F40" s="237"/>
      <c r="G40" s="71"/>
      <c r="H40" s="60">
        <f>$G40*0.1</f>
        <v>0</v>
      </c>
      <c r="I40" s="23"/>
    </row>
    <row r="41" spans="2:9" ht="15.75" thickBot="1" x14ac:dyDescent="0.3">
      <c r="B41" s="19"/>
      <c r="C41" s="237" t="s">
        <v>36</v>
      </c>
      <c r="D41" s="237"/>
      <c r="E41" s="237"/>
      <c r="F41" s="237"/>
      <c r="G41" s="3"/>
      <c r="H41" s="61">
        <f>$G41*0.3</f>
        <v>0</v>
      </c>
      <c r="I41" s="23"/>
    </row>
    <row r="42" spans="2:9" ht="18.75" customHeight="1" thickBot="1" x14ac:dyDescent="0.3">
      <c r="B42" s="19"/>
      <c r="C42" s="12"/>
      <c r="D42" s="238" t="s">
        <v>24</v>
      </c>
      <c r="E42" s="238"/>
      <c r="F42" s="239"/>
      <c r="G42" s="240">
        <f>IF($F$11=1,"TIDAK BERKENAAN",SUM($H$40:$H$41))</f>
        <v>0</v>
      </c>
      <c r="H42" s="241"/>
      <c r="I42" s="23"/>
    </row>
    <row r="43" spans="2:9" ht="15.75" thickBot="1" x14ac:dyDescent="0.3">
      <c r="B43" s="19"/>
      <c r="C43" s="12"/>
      <c r="D43" s="12"/>
      <c r="E43" s="12"/>
      <c r="F43" s="12"/>
      <c r="G43" s="12"/>
      <c r="H43" s="12"/>
      <c r="I43" s="23"/>
    </row>
    <row r="44" spans="2:9" ht="18.75" x14ac:dyDescent="0.25">
      <c r="B44" s="19"/>
      <c r="C44" s="233" t="s">
        <v>12</v>
      </c>
      <c r="D44" s="234"/>
      <c r="E44" s="234"/>
      <c r="F44" s="234"/>
      <c r="G44" s="234"/>
      <c r="H44" s="235"/>
      <c r="I44" s="23"/>
    </row>
    <row r="45" spans="2:9" ht="30" x14ac:dyDescent="0.25">
      <c r="B45" s="19"/>
      <c r="C45" s="236"/>
      <c r="D45" s="236"/>
      <c r="E45" s="236"/>
      <c r="F45" s="236"/>
      <c r="G45" s="69" t="s">
        <v>14</v>
      </c>
      <c r="H45" s="72" t="s">
        <v>10</v>
      </c>
      <c r="I45" s="23"/>
    </row>
    <row r="46" spans="2:9" ht="15.75" thickBot="1" x14ac:dyDescent="0.3">
      <c r="B46" s="19"/>
      <c r="C46" s="237" t="s">
        <v>27</v>
      </c>
      <c r="D46" s="237"/>
      <c r="E46" s="237"/>
      <c r="F46" s="237"/>
      <c r="G46" s="3"/>
      <c r="H46" s="61">
        <f>$G$46*0.2</f>
        <v>0</v>
      </c>
      <c r="I46" s="23"/>
    </row>
    <row r="47" spans="2:9" ht="18.75" customHeight="1" thickBot="1" x14ac:dyDescent="0.3">
      <c r="B47" s="19"/>
      <c r="C47" s="12"/>
      <c r="D47" s="12"/>
      <c r="E47" s="12"/>
      <c r="F47" s="14" t="s">
        <v>15</v>
      </c>
      <c r="G47" s="240">
        <f>IF($F$11&lt;4,"TIDAK BERKENAAN",$H$46)</f>
        <v>0</v>
      </c>
      <c r="H47" s="241"/>
      <c r="I47" s="23"/>
    </row>
    <row r="48" spans="2:9" ht="15.75" thickBot="1" x14ac:dyDescent="0.3">
      <c r="B48" s="19"/>
      <c r="C48" s="12"/>
      <c r="D48" s="12"/>
      <c r="E48" s="12"/>
      <c r="F48" s="12"/>
      <c r="G48" s="12"/>
      <c r="H48" s="12"/>
      <c r="I48" s="23"/>
    </row>
    <row r="49" spans="2:9" ht="18.75" x14ac:dyDescent="0.25">
      <c r="B49" s="19"/>
      <c r="C49" s="233" t="s">
        <v>16</v>
      </c>
      <c r="D49" s="234"/>
      <c r="E49" s="234"/>
      <c r="F49" s="234"/>
      <c r="G49" s="234"/>
      <c r="H49" s="235"/>
      <c r="I49" s="23"/>
    </row>
    <row r="50" spans="2:9" ht="30" x14ac:dyDescent="0.25">
      <c r="B50" s="19"/>
      <c r="C50" s="236"/>
      <c r="D50" s="236"/>
      <c r="E50" s="236"/>
      <c r="F50" s="236"/>
      <c r="G50" s="6" t="s">
        <v>14</v>
      </c>
      <c r="H50" s="7" t="s">
        <v>10</v>
      </c>
      <c r="I50" s="23"/>
    </row>
    <row r="51" spans="2:9" x14ac:dyDescent="0.25">
      <c r="B51" s="19"/>
      <c r="C51" s="237" t="s">
        <v>76</v>
      </c>
      <c r="D51" s="237"/>
      <c r="E51" s="237"/>
      <c r="F51" s="237"/>
      <c r="G51" s="188">
        <f>'Kompetensi Sosial'!I18</f>
        <v>0</v>
      </c>
      <c r="H51" s="73">
        <f>G51*0.2</f>
        <v>0</v>
      </c>
      <c r="I51" s="23"/>
    </row>
    <row r="52" spans="2:9" x14ac:dyDescent="0.25">
      <c r="B52" s="19"/>
      <c r="C52" s="237" t="s">
        <v>37</v>
      </c>
      <c r="D52" s="237"/>
      <c r="E52" s="237"/>
      <c r="F52" s="237"/>
      <c r="G52" s="71">
        <f>'Kompetensi Sosial'!O18</f>
        <v>0</v>
      </c>
      <c r="H52" s="60">
        <f>$G52*0.2</f>
        <v>0</v>
      </c>
      <c r="I52" s="23"/>
    </row>
    <row r="53" spans="2:9" ht="15.75" thickBot="1" x14ac:dyDescent="0.3">
      <c r="B53" s="19"/>
      <c r="C53" s="237" t="s">
        <v>38</v>
      </c>
      <c r="D53" s="237"/>
      <c r="E53" s="237"/>
      <c r="F53" s="237"/>
      <c r="G53" s="3">
        <f>'Kompetensi Sosial'!U18</f>
        <v>0</v>
      </c>
      <c r="H53" s="61">
        <f>$G53*0.6</f>
        <v>0</v>
      </c>
      <c r="I53" s="23"/>
    </row>
    <row r="54" spans="2:9" ht="18.75" customHeight="1" thickBot="1" x14ac:dyDescent="0.3">
      <c r="B54" s="19"/>
      <c r="C54" s="12"/>
      <c r="D54" s="238" t="s">
        <v>23</v>
      </c>
      <c r="E54" s="238"/>
      <c r="F54" s="239"/>
      <c r="G54" s="240" t="str">
        <f>IF(OR(G51&lt;60,G52&lt;60,G53&lt;60),"GAGAL",SUM($H$51:$H$53))</f>
        <v>GAGAL</v>
      </c>
      <c r="H54" s="241"/>
      <c r="I54" s="23"/>
    </row>
    <row r="55" spans="2:9" ht="16.5" customHeight="1" thickBot="1" x14ac:dyDescent="0.3">
      <c r="B55" s="19"/>
      <c r="C55" s="12"/>
      <c r="D55" s="14"/>
      <c r="E55" s="14"/>
      <c r="F55" s="14"/>
      <c r="G55" s="30"/>
      <c r="H55" s="30"/>
      <c r="I55" s="23"/>
    </row>
    <row r="56" spans="2:9" ht="18.75" customHeight="1" thickBot="1" x14ac:dyDescent="0.3">
      <c r="B56" s="19"/>
      <c r="C56" s="247" t="s">
        <v>30</v>
      </c>
      <c r="D56" s="248"/>
      <c r="E56" s="248"/>
      <c r="F56" s="248"/>
      <c r="G56" s="248"/>
      <c r="H56" s="249"/>
      <c r="I56" s="23"/>
    </row>
    <row r="57" spans="2:9" ht="15" customHeight="1" thickBot="1" x14ac:dyDescent="0.3">
      <c r="B57" s="19"/>
      <c r="C57" s="237" t="s">
        <v>70</v>
      </c>
      <c r="D57" s="237"/>
      <c r="E57" s="237"/>
      <c r="F57" s="237"/>
      <c r="G57" s="231" t="s">
        <v>225</v>
      </c>
      <c r="H57" s="232"/>
      <c r="I57" s="23"/>
    </row>
    <row r="58" spans="2:9" ht="17.25" customHeight="1" thickBot="1" x14ac:dyDescent="0.3">
      <c r="B58" s="19"/>
      <c r="C58" s="33"/>
      <c r="D58" s="34"/>
      <c r="E58" s="31"/>
      <c r="F58" s="31"/>
      <c r="G58" s="32"/>
      <c r="H58" s="32"/>
      <c r="I58" s="23"/>
    </row>
    <row r="59" spans="2:9" ht="18.75" customHeight="1" thickBot="1" x14ac:dyDescent="0.3">
      <c r="B59" s="19"/>
      <c r="C59" s="233" t="s">
        <v>33</v>
      </c>
      <c r="D59" s="234"/>
      <c r="E59" s="234"/>
      <c r="F59" s="234"/>
      <c r="G59" s="243"/>
      <c r="H59" s="244"/>
      <c r="I59" s="23"/>
    </row>
    <row r="60" spans="2:9" ht="18.75" customHeight="1" thickBot="1" x14ac:dyDescent="0.3">
      <c r="B60" s="19"/>
      <c r="C60" s="237" t="s">
        <v>21</v>
      </c>
      <c r="D60" s="237"/>
      <c r="E60" s="237"/>
      <c r="F60" s="242"/>
      <c r="G60" s="245">
        <f>IF($F$11=1,$G$36,IF(1&lt;$F$11&lt;4,SUM($G$36,$G$42),SUM($G$36,$G$42,$G$47)))</f>
        <v>40</v>
      </c>
      <c r="H60" s="246"/>
      <c r="I60" s="23"/>
    </row>
    <row r="61" spans="2:9" ht="18.75" customHeight="1" thickBot="1" x14ac:dyDescent="0.3">
      <c r="B61" s="19"/>
      <c r="C61" s="237" t="s">
        <v>22</v>
      </c>
      <c r="D61" s="237"/>
      <c r="E61" s="237"/>
      <c r="F61" s="242"/>
      <c r="G61" s="231" t="s">
        <v>225</v>
      </c>
      <c r="H61" s="232"/>
      <c r="I61" s="23"/>
    </row>
    <row r="62" spans="2:9" ht="15.75" thickBot="1" x14ac:dyDescent="0.3">
      <c r="B62" s="19"/>
      <c r="C62" s="12"/>
      <c r="D62" s="12"/>
      <c r="E62" s="12"/>
      <c r="F62" s="12"/>
      <c r="G62" s="12"/>
      <c r="H62" s="12"/>
      <c r="I62" s="23"/>
    </row>
    <row r="63" spans="2:9" ht="18.75" x14ac:dyDescent="0.25">
      <c r="B63" s="19"/>
      <c r="C63" s="233" t="s">
        <v>34</v>
      </c>
      <c r="D63" s="234"/>
      <c r="E63" s="234"/>
      <c r="F63" s="234"/>
      <c r="G63" s="234"/>
      <c r="H63" s="235"/>
      <c r="I63" s="23"/>
    </row>
    <row r="64" spans="2:9" x14ac:dyDescent="0.25">
      <c r="B64" s="19"/>
      <c r="C64" s="12"/>
      <c r="D64" s="12"/>
      <c r="E64" s="12"/>
      <c r="F64" s="12"/>
      <c r="G64" s="12"/>
      <c r="H64" s="12"/>
      <c r="I64" s="23"/>
    </row>
    <row r="65" spans="2:9" x14ac:dyDescent="0.25">
      <c r="B65" s="19"/>
      <c r="C65" s="12"/>
      <c r="D65" s="12"/>
      <c r="E65" s="12"/>
      <c r="F65" s="12"/>
      <c r="G65" s="12"/>
      <c r="H65" s="12"/>
      <c r="I65" s="23"/>
    </row>
    <row r="66" spans="2:9" x14ac:dyDescent="0.25">
      <c r="B66" s="19"/>
      <c r="C66" s="12"/>
      <c r="D66" s="12"/>
      <c r="E66" s="12"/>
      <c r="F66" s="12"/>
      <c r="G66" s="12"/>
      <c r="H66" s="12"/>
      <c r="I66" s="23"/>
    </row>
    <row r="67" spans="2:9" x14ac:dyDescent="0.25">
      <c r="B67" s="19"/>
      <c r="C67" s="12"/>
      <c r="D67" s="12"/>
      <c r="E67" s="12"/>
      <c r="F67" s="12"/>
      <c r="G67" s="12"/>
      <c r="H67" s="12"/>
      <c r="I67" s="23"/>
    </row>
    <row r="68" spans="2:9" x14ac:dyDescent="0.25">
      <c r="B68" s="18"/>
      <c r="C68" s="9"/>
      <c r="D68" s="9"/>
      <c r="E68" s="12"/>
      <c r="F68" s="9"/>
      <c r="G68" s="9"/>
      <c r="H68" s="9"/>
      <c r="I68" s="23"/>
    </row>
    <row r="69" spans="2:9" x14ac:dyDescent="0.25">
      <c r="B69" s="19" t="s">
        <v>17</v>
      </c>
      <c r="C69" s="12"/>
      <c r="D69" s="12"/>
      <c r="E69" s="15"/>
      <c r="F69" s="12" t="s">
        <v>20</v>
      </c>
      <c r="G69" s="12"/>
      <c r="H69" s="12"/>
      <c r="I69" s="29"/>
    </row>
    <row r="70" spans="2:9" x14ac:dyDescent="0.25">
      <c r="B70" s="19" t="s">
        <v>18</v>
      </c>
      <c r="C70" s="12"/>
      <c r="D70" s="67"/>
      <c r="E70" s="12"/>
      <c r="F70" s="67" t="s">
        <v>18</v>
      </c>
      <c r="G70" s="67"/>
      <c r="H70" s="67"/>
      <c r="I70" s="36"/>
    </row>
    <row r="71" spans="2:9" x14ac:dyDescent="0.25">
      <c r="B71" s="19" t="s">
        <v>19</v>
      </c>
      <c r="C71" s="12"/>
      <c r="D71" s="67"/>
      <c r="E71" s="12"/>
      <c r="F71" s="67" t="s">
        <v>19</v>
      </c>
      <c r="G71" s="67"/>
      <c r="H71" s="67"/>
      <c r="I71" s="36"/>
    </row>
    <row r="72" spans="2:9" x14ac:dyDescent="0.25">
      <c r="B72" s="19"/>
      <c r="C72" s="12"/>
      <c r="D72" s="12"/>
      <c r="E72" s="12"/>
      <c r="F72" s="12"/>
      <c r="G72" s="12"/>
      <c r="H72" s="12"/>
      <c r="I72" s="23"/>
    </row>
    <row r="73" spans="2:9" x14ac:dyDescent="0.25">
      <c r="B73" s="19"/>
      <c r="C73" s="12"/>
      <c r="D73" s="12"/>
      <c r="E73" s="12"/>
      <c r="F73" s="12"/>
      <c r="G73" s="12"/>
      <c r="H73" s="12"/>
      <c r="I73" s="23"/>
    </row>
    <row r="74" spans="2:9" x14ac:dyDescent="0.25">
      <c r="B74" s="19"/>
      <c r="C74" s="12"/>
      <c r="D74" s="12"/>
      <c r="E74" s="12"/>
      <c r="F74" s="12"/>
      <c r="G74" s="12"/>
      <c r="H74" s="12"/>
      <c r="I74" s="23"/>
    </row>
    <row r="75" spans="2:9" x14ac:dyDescent="0.25">
      <c r="B75" s="19"/>
      <c r="C75" s="12"/>
      <c r="D75" s="12"/>
      <c r="E75" s="12"/>
      <c r="F75" s="12"/>
      <c r="G75" s="12"/>
      <c r="H75" s="12"/>
      <c r="I75" s="23"/>
    </row>
    <row r="76" spans="2:9" x14ac:dyDescent="0.25">
      <c r="B76" s="19"/>
      <c r="C76" s="12"/>
      <c r="D76" s="12"/>
      <c r="E76" s="12"/>
      <c r="F76" s="12"/>
      <c r="G76" s="12"/>
      <c r="H76" s="12"/>
      <c r="I76" s="23"/>
    </row>
    <row r="77" spans="2:9" x14ac:dyDescent="0.25">
      <c r="B77" s="18"/>
      <c r="C77" s="9"/>
      <c r="D77" s="9"/>
      <c r="E77" s="15"/>
      <c r="F77" s="12"/>
      <c r="G77" s="12"/>
      <c r="H77" s="12"/>
      <c r="I77" s="23"/>
    </row>
    <row r="78" spans="2:9" x14ac:dyDescent="0.25">
      <c r="B78" s="19" t="s">
        <v>25</v>
      </c>
      <c r="C78" s="12"/>
      <c r="D78" s="12"/>
      <c r="E78" s="12"/>
      <c r="F78" s="12"/>
      <c r="G78" s="12"/>
      <c r="H78" s="12"/>
      <c r="I78" s="23"/>
    </row>
    <row r="79" spans="2:9" x14ac:dyDescent="0.25">
      <c r="B79" s="19" t="s">
        <v>18</v>
      </c>
      <c r="C79" s="12"/>
      <c r="D79" s="67"/>
      <c r="E79" s="12"/>
      <c r="F79" s="12"/>
      <c r="G79" s="12"/>
      <c r="H79" s="12"/>
      <c r="I79" s="23"/>
    </row>
    <row r="80" spans="2:9" x14ac:dyDescent="0.25">
      <c r="B80" s="19" t="s">
        <v>19</v>
      </c>
      <c r="C80" s="12"/>
      <c r="D80" s="67"/>
      <c r="E80" s="12"/>
      <c r="F80" s="12"/>
      <c r="G80" s="12"/>
      <c r="H80" s="12"/>
      <c r="I80" s="23"/>
    </row>
    <row r="81" spans="2:9" ht="15.75" thickBot="1" x14ac:dyDescent="0.3">
      <c r="B81" s="25"/>
      <c r="C81" s="26"/>
      <c r="D81" s="26"/>
      <c r="E81" s="26"/>
      <c r="F81" s="26"/>
      <c r="G81" s="26"/>
      <c r="H81" s="26"/>
      <c r="I81" s="27"/>
    </row>
    <row r="82" spans="2:9" ht="15.75" thickTop="1" x14ac:dyDescent="0.25">
      <c r="B82"/>
      <c r="C82"/>
      <c r="D82"/>
      <c r="E82"/>
      <c r="F82"/>
      <c r="G82"/>
      <c r="H82"/>
      <c r="I82"/>
    </row>
    <row r="83" spans="2:9" x14ac:dyDescent="0.25">
      <c r="B83"/>
      <c r="C83"/>
      <c r="D83"/>
      <c r="E83"/>
      <c r="F83"/>
      <c r="G83"/>
      <c r="H83"/>
      <c r="I83"/>
    </row>
    <row r="84" spans="2:9" x14ac:dyDescent="0.25">
      <c r="B84"/>
      <c r="C84"/>
      <c r="D84"/>
      <c r="E84"/>
      <c r="F84"/>
      <c r="G84"/>
      <c r="H84"/>
      <c r="I84"/>
    </row>
  </sheetData>
  <sheetProtection algorithmName="SHA-512" hashValue="PQxWDaFAQXLIFlRYoMP4fOHNmmb4YlZDSyQareG88xvps4/m94nCb92jmsVfVajbE48DOotZ3T5bdNfiOlcbjQ==" saltValue="ZpSlEUDSpkxnakW7HFpSpA==" spinCount="100000" sheet="1" formatCells="0" formatRows="0" insertRows="0" deleteRows="0" selectLockedCells="1"/>
  <mergeCells count="63">
    <mergeCell ref="D15:F15"/>
    <mergeCell ref="C2:H2"/>
    <mergeCell ref="F3:H3"/>
    <mergeCell ref="F4:H4"/>
    <mergeCell ref="F5:H5"/>
    <mergeCell ref="F6:H6"/>
    <mergeCell ref="F7:H7"/>
    <mergeCell ref="F8:H8"/>
    <mergeCell ref="F9:H9"/>
    <mergeCell ref="F10:H10"/>
    <mergeCell ref="C13:H13"/>
    <mergeCell ref="D14:F14"/>
    <mergeCell ref="D27:F27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36:F36"/>
    <mergeCell ref="G36:H36"/>
    <mergeCell ref="D28:F28"/>
    <mergeCell ref="D29:F29"/>
    <mergeCell ref="D30:F30"/>
    <mergeCell ref="D31:F31"/>
    <mergeCell ref="O31:P31"/>
    <mergeCell ref="D32:F32"/>
    <mergeCell ref="D33:F33"/>
    <mergeCell ref="D34:F34"/>
    <mergeCell ref="D35:F35"/>
    <mergeCell ref="K31:L31"/>
    <mergeCell ref="M31:N31"/>
    <mergeCell ref="C38:H38"/>
    <mergeCell ref="C39:F39"/>
    <mergeCell ref="C40:F40"/>
    <mergeCell ref="C41:F41"/>
    <mergeCell ref="D42:F42"/>
    <mergeCell ref="G42:H42"/>
    <mergeCell ref="C56:H56"/>
    <mergeCell ref="C44:H44"/>
    <mergeCell ref="C45:F45"/>
    <mergeCell ref="C46:F46"/>
    <mergeCell ref="G47:H47"/>
    <mergeCell ref="C49:H49"/>
    <mergeCell ref="C50:F50"/>
    <mergeCell ref="C51:F51"/>
    <mergeCell ref="C52:F52"/>
    <mergeCell ref="C53:F53"/>
    <mergeCell ref="D54:F54"/>
    <mergeCell ref="G54:H54"/>
    <mergeCell ref="C63:H63"/>
    <mergeCell ref="C57:F57"/>
    <mergeCell ref="G57:H57"/>
    <mergeCell ref="C59:H59"/>
    <mergeCell ref="C60:F60"/>
    <mergeCell ref="G60:H60"/>
    <mergeCell ref="C61:F61"/>
    <mergeCell ref="G61:H61"/>
  </mergeCells>
  <conditionalFormatting sqref="G15:H34">
    <cfRule type="cellIs" dxfId="15" priority="5" operator="lessThan">
      <formula>59.5</formula>
    </cfRule>
  </conditionalFormatting>
  <conditionalFormatting sqref="G40:G41">
    <cfRule type="cellIs" dxfId="14" priority="4" operator="lessThan">
      <formula>60</formula>
    </cfRule>
  </conditionalFormatting>
  <conditionalFormatting sqref="G46">
    <cfRule type="cellIs" dxfId="13" priority="3" operator="lessThan">
      <formula>59</formula>
    </cfRule>
  </conditionalFormatting>
  <conditionalFormatting sqref="G51:G53">
    <cfRule type="cellIs" dxfId="12" priority="2" operator="lessThan">
      <formula>59.5</formula>
    </cfRule>
  </conditionalFormatting>
  <conditionalFormatting sqref="G60:H60">
    <cfRule type="cellIs" dxfId="11" priority="1" operator="lessThan">
      <formula>59</formula>
    </cfRule>
  </conditionalFormatting>
  <dataValidations count="4">
    <dataValidation type="list" allowBlank="1" showInputMessage="1" showErrorMessage="1" sqref="G61:H61" xr:uid="{4DF76A0F-0EEA-426A-B8B7-ED93F9E7EA3A}">
      <formula1>"SILA PILIH, TERAMPIL, BELUM TERAMPIL"</formula1>
    </dataValidation>
    <dataValidation type="decimal" allowBlank="1" showInputMessage="1" showErrorMessage="1" promptTitle="Masukkan markah sebenar" prompt="Sila masukkan markah sebenar/asal perantis" sqref="G15:H34" xr:uid="{8B53D358-DECA-4E25-A7F1-BF52ABD906B7}">
      <formula1>0</formula1>
      <formula2>100</formula2>
    </dataValidation>
    <dataValidation type="list" allowBlank="1" showInputMessage="1" showErrorMessage="1" sqref="A2" xr:uid="{EA931049-F86E-4EDA-8839-9AD4240568C5}">
      <formula1>"LAMA,BARU"</formula1>
    </dataValidation>
    <dataValidation type="list" allowBlank="1" showInputMessage="1" showErrorMessage="1" sqref="G57:H57" xr:uid="{E7ED3323-CD8F-4742-A7C5-708D53E2A38F}">
      <formula1>"SILA PILIH,LENGKAP,TIDAK LENGKAP"</formula1>
    </dataValidation>
  </dataValidations>
  <printOptions horizontalCentered="1"/>
  <pageMargins left="0" right="0" top="0.74803149606299213" bottom="0.74803149606299213" header="0.31496062992125984" footer="0.31496062992125984"/>
  <pageSetup paperSize="9" scale="89" fitToHeight="2" orientation="portrait" r:id="rId1"/>
  <headerFooter>
    <oddFooter>Page &amp;P of &amp;N</oddFooter>
  </headerFooter>
  <rowBreaks count="1" manualBreakCount="1">
    <brk id="36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24</vt:i4>
      </vt:variant>
      <vt:variant>
        <vt:lpstr>Named Ranges</vt:lpstr>
      </vt:variant>
      <vt:variant>
        <vt:i4>26</vt:i4>
      </vt:variant>
    </vt:vector>
  </HeadingPairs>
  <TitlesOfParts>
    <vt:vector size="50" baseType="lpstr">
      <vt:lpstr>Kompetensi Sosial</vt:lpstr>
      <vt:lpstr>P01</vt:lpstr>
      <vt:lpstr>P01 (2)</vt:lpstr>
      <vt:lpstr>P01 (3)</vt:lpstr>
      <vt:lpstr>P01 (4)</vt:lpstr>
      <vt:lpstr>P01 (5)</vt:lpstr>
      <vt:lpstr>P01 (6)</vt:lpstr>
      <vt:lpstr>P01 (7)</vt:lpstr>
      <vt:lpstr>P01 (8)</vt:lpstr>
      <vt:lpstr>P01 (9)</vt:lpstr>
      <vt:lpstr>P01 (10)</vt:lpstr>
      <vt:lpstr>P02</vt:lpstr>
      <vt:lpstr>Pra-Bentang</vt:lpstr>
      <vt:lpstr>ScoreSheetProjekAkhir</vt:lpstr>
      <vt:lpstr>PA(1)</vt:lpstr>
      <vt:lpstr>PA(2)</vt:lpstr>
      <vt:lpstr>PA(3)</vt:lpstr>
      <vt:lpstr>PA(4)</vt:lpstr>
      <vt:lpstr>PA(5)</vt:lpstr>
      <vt:lpstr>PA(6)</vt:lpstr>
      <vt:lpstr>PA(7)</vt:lpstr>
      <vt:lpstr>PA(8)</vt:lpstr>
      <vt:lpstr>PA(9)</vt:lpstr>
      <vt:lpstr>PA(10)</vt:lpstr>
      <vt:lpstr>'Kompetensi Sosial'!Print_Area</vt:lpstr>
      <vt:lpstr>'P01'!Print_Area</vt:lpstr>
      <vt:lpstr>'P01 (10)'!Print_Area</vt:lpstr>
      <vt:lpstr>'P01 (2)'!Print_Area</vt:lpstr>
      <vt:lpstr>'P01 (3)'!Print_Area</vt:lpstr>
      <vt:lpstr>'P01 (4)'!Print_Area</vt:lpstr>
      <vt:lpstr>'P01 (5)'!Print_Area</vt:lpstr>
      <vt:lpstr>'P01 (6)'!Print_Area</vt:lpstr>
      <vt:lpstr>'P01 (7)'!Print_Area</vt:lpstr>
      <vt:lpstr>'P01 (8)'!Print_Area</vt:lpstr>
      <vt:lpstr>'P01 (9)'!Print_Area</vt:lpstr>
      <vt:lpstr>'P02'!Print_Area</vt:lpstr>
      <vt:lpstr>'PA(1)'!Print_Area</vt:lpstr>
      <vt:lpstr>'PA(10)'!Print_Area</vt:lpstr>
      <vt:lpstr>'PA(2)'!Print_Area</vt:lpstr>
      <vt:lpstr>'PA(3)'!Print_Area</vt:lpstr>
      <vt:lpstr>'PA(4)'!Print_Area</vt:lpstr>
      <vt:lpstr>'PA(5)'!Print_Area</vt:lpstr>
      <vt:lpstr>'PA(6)'!Print_Area</vt:lpstr>
      <vt:lpstr>'PA(7)'!Print_Area</vt:lpstr>
      <vt:lpstr>'PA(8)'!Print_Area</vt:lpstr>
      <vt:lpstr>'PA(9)'!Print_Area</vt:lpstr>
      <vt:lpstr>'Pra-Bentang'!Print_Area</vt:lpstr>
      <vt:lpstr>ScoreSheetProjekAkhir!Print_Area</vt:lpstr>
      <vt:lpstr>'Kompetensi Sosial'!Print_Titles</vt:lpstr>
      <vt:lpstr>STATUS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Fairus Atida</cp:lastModifiedBy>
  <cp:lastPrinted>2018-01-02T07:28:57Z</cp:lastPrinted>
  <dcterms:created xsi:type="dcterms:W3CDTF">2015-10-15T08:14:12Z</dcterms:created>
  <dcterms:modified xsi:type="dcterms:W3CDTF">2021-11-23T02:40:52Z</dcterms:modified>
</cp:coreProperties>
</file>